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64011"/>
  <bookViews>
    <workbookView xWindow="0" yWindow="0" windowWidth="19200" windowHeight="7050" firstSheet="17" activeTab="20"/>
  </bookViews>
  <sheets>
    <sheet name="1.A" sheetId="1" r:id="rId1"/>
    <sheet name="1.B" sheetId="2" r:id="rId2"/>
    <sheet name="1.C" sheetId="3" r:id="rId3"/>
    <sheet name="2.A" sheetId="4" r:id="rId4"/>
    <sheet name="2.B" sheetId="5" r:id="rId5"/>
    <sheet name="2.C" sheetId="6" r:id="rId6"/>
    <sheet name="3.A" sheetId="7" r:id="rId7"/>
    <sheet name="3.B" sheetId="8" r:id="rId8"/>
    <sheet name="3.C" sheetId="9" r:id="rId9"/>
    <sheet name="3.D" sheetId="10" r:id="rId10"/>
    <sheet name="4.A" sheetId="11" r:id="rId11"/>
    <sheet name="4.B" sheetId="12" r:id="rId12"/>
    <sheet name="4.C" sheetId="13" r:id="rId13"/>
    <sheet name="5.A" sheetId="14" r:id="rId14"/>
    <sheet name="5.B" sheetId="15" r:id="rId15"/>
    <sheet name="5.C" sheetId="16" r:id="rId16"/>
    <sheet name="5.D" sheetId="17" r:id="rId17"/>
    <sheet name="Žáci" sheetId="33" r:id="rId18"/>
    <sheet name="Třídy" sheetId="32" r:id="rId19"/>
    <sheet name="Žáci Nej" sheetId="34" r:id="rId20"/>
    <sheet name="Třídy %" sheetId="35" r:id="rId21"/>
    <sheet name="6.A" sheetId="18" r:id="rId22"/>
    <sheet name="6.B" sheetId="19" r:id="rId23"/>
    <sheet name="6.C" sheetId="20" r:id="rId24"/>
    <sheet name="6.D" sheetId="21" r:id="rId25"/>
    <sheet name="7.A" sheetId="22" r:id="rId26"/>
    <sheet name="7.B" sheetId="23" r:id="rId27"/>
    <sheet name="7.C" sheetId="24" r:id="rId28"/>
    <sheet name="8.A" sheetId="25" r:id="rId29"/>
    <sheet name="8.B" sheetId="26" r:id="rId30"/>
    <sheet name="8.C" sheetId="27" r:id="rId31"/>
    <sheet name="9.A" sheetId="28" r:id="rId32"/>
    <sheet name="9.B" sheetId="29" r:id="rId33"/>
    <sheet name="9.C" sheetId="30" r:id="rId34"/>
    <sheet name="Originál 17" sheetId="31" r:id="rId35"/>
  </sheets>
  <calcPr calcId="162913"/>
</workbook>
</file>

<file path=xl/calcChain.xml><?xml version="1.0" encoding="utf-8"?>
<calcChain xmlns="http://schemas.openxmlformats.org/spreadsheetml/2006/main">
  <c r="G14" i="34" l="1"/>
  <c r="H27" i="21"/>
  <c r="G17" i="34"/>
  <c r="H28" i="8"/>
  <c r="F5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4" i="1"/>
  <c r="G27" i="34"/>
  <c r="G26" i="34"/>
  <c r="G25" i="34"/>
  <c r="G21" i="34"/>
  <c r="G16" i="34"/>
  <c r="G13" i="34"/>
  <c r="G15" i="34"/>
  <c r="G10" i="34"/>
  <c r="G4" i="34"/>
  <c r="G18" i="34"/>
  <c r="G11" i="34"/>
  <c r="G9" i="34"/>
  <c r="G8" i="34"/>
  <c r="G5" i="34"/>
  <c r="G3" i="34"/>
  <c r="G19" i="34"/>
  <c r="G12" i="34"/>
  <c r="G22" i="34"/>
  <c r="G24" i="34"/>
  <c r="G20" i="34"/>
  <c r="G7" i="34"/>
  <c r="G23" i="34"/>
  <c r="G6" i="34"/>
  <c r="D30" i="33" l="1"/>
  <c r="C30" i="33"/>
  <c r="B30" i="33"/>
  <c r="D25" i="33"/>
  <c r="C25" i="33"/>
  <c r="B25" i="33"/>
  <c r="D16" i="33"/>
  <c r="C16" i="33"/>
  <c r="B16" i="33"/>
  <c r="H30" i="3"/>
  <c r="H30" i="1"/>
  <c r="H26" i="20"/>
  <c r="H25" i="19"/>
  <c r="H28" i="10"/>
  <c r="H28" i="16"/>
  <c r="H27" i="24"/>
  <c r="H32" i="11"/>
  <c r="H28" i="26"/>
  <c r="H26" i="18"/>
  <c r="H30" i="12"/>
  <c r="H27" i="7" l="1"/>
  <c r="H28" i="29"/>
  <c r="H29" i="9"/>
  <c r="H24" i="15"/>
  <c r="H29" i="4"/>
  <c r="H30" i="13"/>
  <c r="H31" i="2"/>
  <c r="H22" i="17"/>
  <c r="H28" i="5"/>
  <c r="H28" i="28" l="1"/>
  <c r="H30" i="6" l="1"/>
  <c r="F6" i="28"/>
  <c r="C29" i="33" l="1"/>
  <c r="B29" i="33"/>
  <c r="C27" i="33"/>
  <c r="B27" i="33"/>
  <c r="D24" i="33"/>
  <c r="C24" i="33"/>
  <c r="B24" i="33"/>
  <c r="C23" i="33"/>
  <c r="B23" i="33"/>
  <c r="C21" i="33"/>
  <c r="B21" i="33"/>
  <c r="C19" i="33"/>
  <c r="B19" i="33"/>
  <c r="C10" i="33"/>
  <c r="B10" i="33"/>
  <c r="C6" i="33"/>
  <c r="B6" i="33"/>
  <c r="H28" i="23"/>
  <c r="H28" i="22"/>
  <c r="F6" i="6"/>
  <c r="C8" i="33" l="1"/>
  <c r="B8" i="33"/>
  <c r="C28" i="35" l="1"/>
  <c r="C30" i="35"/>
  <c r="C21" i="35"/>
  <c r="C33" i="35"/>
  <c r="C27" i="35"/>
  <c r="C32" i="35"/>
  <c r="C25" i="35"/>
  <c r="C29" i="35"/>
  <c r="C26" i="35"/>
  <c r="C10" i="35"/>
  <c r="C20" i="35"/>
  <c r="C19" i="35"/>
  <c r="C23" i="35"/>
  <c r="H25" i="30"/>
  <c r="H25" i="27"/>
  <c r="H26" i="25"/>
  <c r="C9" i="35"/>
  <c r="C22" i="35"/>
  <c r="C24" i="35"/>
  <c r="C31" i="35"/>
  <c r="H26" i="14"/>
  <c r="C15" i="35"/>
  <c r="C12" i="35"/>
  <c r="C14" i="35"/>
  <c r="C18" i="35"/>
  <c r="C8" i="35"/>
  <c r="C17" i="35"/>
  <c r="C6" i="35"/>
  <c r="C11" i="35"/>
  <c r="C13" i="35"/>
  <c r="C7" i="35"/>
  <c r="C4" i="35"/>
  <c r="C16" i="35"/>
  <c r="C5" i="35"/>
  <c r="F28" i="34"/>
  <c r="E28" i="34"/>
  <c r="C31" i="33"/>
  <c r="B31" i="33"/>
  <c r="C22" i="33"/>
  <c r="B22" i="33"/>
  <c r="C20" i="33"/>
  <c r="B20" i="33"/>
  <c r="C18" i="33"/>
  <c r="B18" i="33"/>
  <c r="C17" i="33"/>
  <c r="B17" i="33"/>
  <c r="C14" i="33"/>
  <c r="B14" i="33"/>
  <c r="C13" i="33"/>
  <c r="B13" i="33"/>
  <c r="C12" i="33"/>
  <c r="B12" i="33"/>
  <c r="C11" i="33"/>
  <c r="B11" i="33"/>
  <c r="C9" i="33"/>
  <c r="B9" i="33"/>
  <c r="C7" i="33"/>
  <c r="B7" i="33"/>
  <c r="C5" i="33"/>
  <c r="B5" i="33"/>
  <c r="C4" i="33"/>
  <c r="B4" i="33"/>
  <c r="C3" i="33"/>
  <c r="B3" i="33"/>
  <c r="C2" i="33"/>
  <c r="B2" i="33"/>
  <c r="G28" i="34" l="1"/>
  <c r="C33" i="32"/>
  <c r="C32" i="32"/>
  <c r="C31" i="32"/>
  <c r="E26" i="30" l="1"/>
  <c r="D26" i="30"/>
  <c r="F25" i="30"/>
  <c r="F24" i="30"/>
  <c r="F23" i="30"/>
  <c r="F22" i="30"/>
  <c r="F21" i="30"/>
  <c r="F20" i="30"/>
  <c r="F19" i="30"/>
  <c r="F18" i="30"/>
  <c r="F17" i="30"/>
  <c r="F16" i="30"/>
  <c r="F15" i="30"/>
  <c r="F14" i="30"/>
  <c r="F13" i="30"/>
  <c r="F12" i="30"/>
  <c r="F11" i="30"/>
  <c r="F4" i="30"/>
  <c r="D31" i="33" s="1"/>
  <c r="F10" i="30"/>
  <c r="F9" i="30"/>
  <c r="F8" i="30"/>
  <c r="F7" i="30"/>
  <c r="F6" i="30"/>
  <c r="F5" i="30"/>
  <c r="E29" i="29"/>
  <c r="D29" i="29"/>
  <c r="F28" i="29"/>
  <c r="F27" i="29"/>
  <c r="F26" i="29"/>
  <c r="F25" i="29"/>
  <c r="F24" i="29"/>
  <c r="F23" i="29"/>
  <c r="F22" i="29"/>
  <c r="F21" i="29"/>
  <c r="F20" i="29"/>
  <c r="F19" i="29"/>
  <c r="F18" i="29"/>
  <c r="F17" i="29"/>
  <c r="F16" i="29"/>
  <c r="F15" i="29"/>
  <c r="F14" i="29"/>
  <c r="F13" i="29"/>
  <c r="F12" i="29"/>
  <c r="F11" i="29"/>
  <c r="F10" i="29"/>
  <c r="F9" i="29"/>
  <c r="F8" i="29"/>
  <c r="F4" i="29"/>
  <c r="F7" i="29"/>
  <c r="F6" i="29"/>
  <c r="F5" i="29"/>
  <c r="E29" i="28"/>
  <c r="D29" i="28"/>
  <c r="F28" i="28"/>
  <c r="F27" i="28"/>
  <c r="F26" i="28"/>
  <c r="F25" i="28"/>
  <c r="F24" i="28"/>
  <c r="F23" i="28"/>
  <c r="F22" i="28"/>
  <c r="F21" i="28"/>
  <c r="F20" i="28"/>
  <c r="F19" i="28"/>
  <c r="F7" i="28"/>
  <c r="F18" i="28"/>
  <c r="F17" i="28"/>
  <c r="F16" i="28"/>
  <c r="F5" i="28"/>
  <c r="F15" i="28"/>
  <c r="F14" i="28"/>
  <c r="F13" i="28"/>
  <c r="F4" i="28"/>
  <c r="F12" i="28"/>
  <c r="F11" i="28"/>
  <c r="F10" i="28"/>
  <c r="F9" i="28"/>
  <c r="F8" i="28"/>
  <c r="E26" i="27"/>
  <c r="D26" i="27"/>
  <c r="F27" i="27" s="1"/>
  <c r="F25" i="27"/>
  <c r="F24" i="27"/>
  <c r="F23" i="27"/>
  <c r="F22" i="27"/>
  <c r="F21" i="27"/>
  <c r="F20" i="27"/>
  <c r="F19" i="27"/>
  <c r="F18" i="27"/>
  <c r="F17" i="27"/>
  <c r="F16" i="27"/>
  <c r="F15" i="27"/>
  <c r="F14" i="27"/>
  <c r="F13" i="27"/>
  <c r="F12" i="27"/>
  <c r="F11" i="27"/>
  <c r="F10" i="27"/>
  <c r="F9" i="27"/>
  <c r="F8" i="27"/>
  <c r="F7" i="27"/>
  <c r="F6" i="27"/>
  <c r="F5" i="27"/>
  <c r="F4" i="27"/>
  <c r="E29" i="26"/>
  <c r="D29" i="26"/>
  <c r="F28" i="26"/>
  <c r="F27" i="26"/>
  <c r="F26" i="26"/>
  <c r="F25" i="26"/>
  <c r="F24" i="26"/>
  <c r="F23" i="26"/>
  <c r="F22" i="26"/>
  <c r="F21" i="26"/>
  <c r="F20" i="26"/>
  <c r="F19" i="26"/>
  <c r="F18" i="26"/>
  <c r="F17" i="26"/>
  <c r="F16" i="26"/>
  <c r="F15" i="26"/>
  <c r="F14" i="26"/>
  <c r="F13" i="26"/>
  <c r="F12" i="26"/>
  <c r="F11" i="26"/>
  <c r="F10" i="26"/>
  <c r="F5" i="26"/>
  <c r="F4" i="26"/>
  <c r="F9" i="26"/>
  <c r="F8" i="26"/>
  <c r="F7" i="26"/>
  <c r="F6" i="26"/>
  <c r="E27" i="25"/>
  <c r="D27" i="25"/>
  <c r="F28" i="25" s="1"/>
  <c r="F26" i="25"/>
  <c r="F25" i="25"/>
  <c r="F24" i="25"/>
  <c r="F23" i="25"/>
  <c r="F22" i="25"/>
  <c r="F21" i="25"/>
  <c r="F20" i="25"/>
  <c r="F19" i="25"/>
  <c r="F18" i="25"/>
  <c r="F17" i="25"/>
  <c r="F16" i="25"/>
  <c r="F15" i="25"/>
  <c r="F14" i="25"/>
  <c r="F13" i="25"/>
  <c r="F12" i="25"/>
  <c r="F11" i="25"/>
  <c r="F10" i="25"/>
  <c r="F9" i="25"/>
  <c r="F8" i="25"/>
  <c r="F7" i="25"/>
  <c r="F6" i="25"/>
  <c r="F5" i="25"/>
  <c r="F4" i="25"/>
  <c r="E28" i="24"/>
  <c r="D28" i="24"/>
  <c r="F27" i="24"/>
  <c r="F26" i="24"/>
  <c r="F25" i="24"/>
  <c r="F24" i="24"/>
  <c r="F23" i="24"/>
  <c r="F22" i="24"/>
  <c r="F21" i="24"/>
  <c r="F20" i="24"/>
  <c r="F19" i="24"/>
  <c r="F18" i="24"/>
  <c r="F17" i="24"/>
  <c r="F16" i="24"/>
  <c r="F15" i="24"/>
  <c r="F14" i="24"/>
  <c r="F13" i="24"/>
  <c r="F5" i="24"/>
  <c r="F12" i="24"/>
  <c r="F11" i="24"/>
  <c r="F10" i="24"/>
  <c r="F4" i="24"/>
  <c r="F9" i="24"/>
  <c r="F8" i="24"/>
  <c r="F7" i="24"/>
  <c r="F6" i="24"/>
  <c r="E29" i="23"/>
  <c r="D29" i="23"/>
  <c r="F30" i="23" s="1"/>
  <c r="F28" i="23"/>
  <c r="F27" i="23"/>
  <c r="F26" i="23"/>
  <c r="F25" i="23"/>
  <c r="F4" i="23"/>
  <c r="F24" i="23"/>
  <c r="F23" i="23"/>
  <c r="F22" i="23"/>
  <c r="F21" i="23"/>
  <c r="F20" i="23"/>
  <c r="F19" i="23"/>
  <c r="F18" i="23"/>
  <c r="F17" i="23"/>
  <c r="F16" i="23"/>
  <c r="F15" i="23"/>
  <c r="F14" i="23"/>
  <c r="F13" i="23"/>
  <c r="F12" i="23"/>
  <c r="F11" i="23"/>
  <c r="F10" i="23"/>
  <c r="F9" i="23"/>
  <c r="F8" i="23"/>
  <c r="F7" i="23"/>
  <c r="F6" i="23"/>
  <c r="F5" i="23"/>
  <c r="E29" i="22"/>
  <c r="D29" i="22"/>
  <c r="F30" i="22" s="1"/>
  <c r="F28" i="22"/>
  <c r="F27" i="22"/>
  <c r="F26" i="22"/>
  <c r="F25" i="22"/>
  <c r="F24" i="22"/>
  <c r="F23" i="22"/>
  <c r="F22" i="22"/>
  <c r="F21" i="22"/>
  <c r="F20" i="22"/>
  <c r="F19" i="22"/>
  <c r="F18" i="22"/>
  <c r="F17" i="22"/>
  <c r="F16" i="22"/>
  <c r="F15" i="22"/>
  <c r="F14" i="22"/>
  <c r="F13" i="22"/>
  <c r="F12" i="22"/>
  <c r="F5" i="22"/>
  <c r="F11" i="22"/>
  <c r="F10" i="22"/>
  <c r="F4" i="22"/>
  <c r="D23" i="33" s="1"/>
  <c r="F9" i="22"/>
  <c r="F8" i="22"/>
  <c r="F7" i="22"/>
  <c r="F6" i="22"/>
  <c r="E28" i="21"/>
  <c r="D28" i="21"/>
  <c r="F8" i="21"/>
  <c r="F27" i="21"/>
  <c r="F26" i="21"/>
  <c r="F4" i="21"/>
  <c r="D22" i="33" s="1"/>
  <c r="F31" i="33" s="1"/>
  <c r="F12" i="21"/>
  <c r="F25" i="21"/>
  <c r="F24" i="21"/>
  <c r="F23" i="21"/>
  <c r="F22" i="21"/>
  <c r="F21" i="21"/>
  <c r="F20" i="21"/>
  <c r="F19" i="21"/>
  <c r="F10" i="21"/>
  <c r="F18" i="21"/>
  <c r="F11" i="21"/>
  <c r="F6" i="21"/>
  <c r="F17" i="21"/>
  <c r="F7" i="21"/>
  <c r="F9" i="21"/>
  <c r="F5" i="21"/>
  <c r="F16" i="21"/>
  <c r="F15" i="21"/>
  <c r="F14" i="21"/>
  <c r="F13" i="21"/>
  <c r="E27" i="20"/>
  <c r="D27" i="20"/>
  <c r="F26" i="20"/>
  <c r="F25" i="20"/>
  <c r="F24" i="20"/>
  <c r="F7" i="20"/>
  <c r="F23" i="20"/>
  <c r="F22" i="20"/>
  <c r="F21" i="20"/>
  <c r="F20" i="20"/>
  <c r="F19" i="20"/>
  <c r="F18" i="20"/>
  <c r="F5" i="20"/>
  <c r="F4" i="20"/>
  <c r="D21" i="33" s="1"/>
  <c r="F6" i="20"/>
  <c r="F17" i="20"/>
  <c r="F16" i="20"/>
  <c r="F15" i="20"/>
  <c r="F14" i="20"/>
  <c r="F13" i="20"/>
  <c r="F12" i="20"/>
  <c r="F11" i="20"/>
  <c r="F10" i="20"/>
  <c r="F9" i="20"/>
  <c r="F8" i="20"/>
  <c r="E26" i="19"/>
  <c r="D26" i="19"/>
  <c r="F25" i="19"/>
  <c r="F7" i="19"/>
  <c r="F24" i="19"/>
  <c r="F23" i="19"/>
  <c r="F22" i="19"/>
  <c r="F21" i="19"/>
  <c r="F5" i="19"/>
  <c r="F4" i="19"/>
  <c r="D20" i="33" s="1"/>
  <c r="F20" i="19"/>
  <c r="F19" i="19"/>
  <c r="F18" i="19"/>
  <c r="F17" i="19"/>
  <c r="F16" i="19"/>
  <c r="F15" i="19"/>
  <c r="F14" i="19"/>
  <c r="F13" i="19"/>
  <c r="F6" i="19"/>
  <c r="F12" i="19"/>
  <c r="F11" i="19"/>
  <c r="F10" i="19"/>
  <c r="F9" i="19"/>
  <c r="F8" i="19"/>
  <c r="E27" i="18"/>
  <c r="D27" i="18"/>
  <c r="F26" i="18"/>
  <c r="F25" i="18"/>
  <c r="F5" i="18"/>
  <c r="F24" i="18"/>
  <c r="F23" i="18"/>
  <c r="F22" i="18"/>
  <c r="F21" i="18"/>
  <c r="F20" i="18"/>
  <c r="F19" i="18"/>
  <c r="F18" i="18"/>
  <c r="F17" i="18"/>
  <c r="F16" i="18"/>
  <c r="F15" i="18"/>
  <c r="F14" i="18"/>
  <c r="F4" i="18"/>
  <c r="D19" i="33" s="1"/>
  <c r="F6" i="18"/>
  <c r="F13" i="18"/>
  <c r="F12" i="18"/>
  <c r="F11" i="18"/>
  <c r="F10" i="18"/>
  <c r="F9" i="18"/>
  <c r="F8" i="18"/>
  <c r="F7" i="18"/>
  <c r="E23" i="17"/>
  <c r="D23" i="17"/>
  <c r="F22" i="17"/>
  <c r="F21" i="17"/>
  <c r="F20" i="17"/>
  <c r="F7" i="17"/>
  <c r="F8" i="17"/>
  <c r="F19" i="17"/>
  <c r="F18" i="17"/>
  <c r="F5" i="17"/>
  <c r="F4" i="17"/>
  <c r="D18" i="33" s="1"/>
  <c r="F10" i="17"/>
  <c r="F17" i="17"/>
  <c r="F9" i="17"/>
  <c r="F6" i="17"/>
  <c r="F16" i="17"/>
  <c r="F15" i="17"/>
  <c r="F14" i="17"/>
  <c r="F13" i="17"/>
  <c r="F11" i="17"/>
  <c r="F12" i="17"/>
  <c r="E29" i="16"/>
  <c r="D29" i="16"/>
  <c r="F28" i="16"/>
  <c r="F4" i="16"/>
  <c r="D17" i="33" s="1"/>
  <c r="F27" i="16"/>
  <c r="F26" i="16"/>
  <c r="F25" i="16"/>
  <c r="F24" i="16"/>
  <c r="F23" i="16"/>
  <c r="F22" i="16"/>
  <c r="F6" i="16"/>
  <c r="F21" i="16"/>
  <c r="F20" i="16"/>
  <c r="F19" i="16"/>
  <c r="F7" i="16"/>
  <c r="F18" i="16"/>
  <c r="F17" i="16"/>
  <c r="F16" i="16"/>
  <c r="F15" i="16"/>
  <c r="F14" i="16"/>
  <c r="F13" i="16"/>
  <c r="F12" i="16"/>
  <c r="F11" i="16"/>
  <c r="F10" i="16"/>
  <c r="F9" i="16"/>
  <c r="F8" i="16"/>
  <c r="F5" i="16"/>
  <c r="E25" i="15"/>
  <c r="D25" i="15"/>
  <c r="F24" i="15"/>
  <c r="F23" i="15"/>
  <c r="F22" i="15"/>
  <c r="F21" i="15"/>
  <c r="F20" i="15"/>
  <c r="F19" i="15"/>
  <c r="F18" i="15"/>
  <c r="F17" i="15"/>
  <c r="F16" i="15"/>
  <c r="F4" i="15"/>
  <c r="F15" i="15"/>
  <c r="F14" i="15"/>
  <c r="F13" i="15"/>
  <c r="F12" i="15"/>
  <c r="F11" i="15"/>
  <c r="F10" i="15"/>
  <c r="F9" i="15"/>
  <c r="F8" i="15"/>
  <c r="F7" i="15"/>
  <c r="F6" i="15"/>
  <c r="F5" i="15"/>
  <c r="E27" i="14"/>
  <c r="D27" i="14"/>
  <c r="F28" i="14" s="1"/>
  <c r="F26" i="14"/>
  <c r="F25" i="14"/>
  <c r="F24" i="14"/>
  <c r="F23" i="14"/>
  <c r="F22" i="14"/>
  <c r="F21" i="14"/>
  <c r="F20" i="14"/>
  <c r="F19" i="14"/>
  <c r="F18" i="14"/>
  <c r="F17" i="14"/>
  <c r="F16" i="14"/>
  <c r="F15" i="14"/>
  <c r="F14" i="14"/>
  <c r="F13" i="14"/>
  <c r="F12" i="14"/>
  <c r="F11" i="14"/>
  <c r="F10" i="14"/>
  <c r="F9" i="14"/>
  <c r="F8" i="14"/>
  <c r="F7" i="14"/>
  <c r="F6" i="14"/>
  <c r="F5" i="14"/>
  <c r="F4" i="14"/>
  <c r="F27" i="14" s="1"/>
  <c r="E31" i="13"/>
  <c r="D31" i="13"/>
  <c r="F30" i="13"/>
  <c r="F29" i="13"/>
  <c r="F28" i="13"/>
  <c r="F27" i="13"/>
  <c r="F7" i="13"/>
  <c r="F8" i="13"/>
  <c r="F6" i="13"/>
  <c r="F26" i="13"/>
  <c r="F4" i="13"/>
  <c r="D14" i="33" s="1"/>
  <c r="F25" i="13"/>
  <c r="F24" i="13"/>
  <c r="F23" i="13"/>
  <c r="F22" i="13"/>
  <c r="F21" i="13"/>
  <c r="F20" i="13"/>
  <c r="F19" i="13"/>
  <c r="F9" i="13"/>
  <c r="F18" i="13"/>
  <c r="F17" i="13"/>
  <c r="F5" i="13"/>
  <c r="F10" i="13"/>
  <c r="F16" i="13"/>
  <c r="F15" i="13"/>
  <c r="F11" i="13"/>
  <c r="F14" i="13"/>
  <c r="F13" i="13"/>
  <c r="F12" i="13"/>
  <c r="E31" i="12"/>
  <c r="D31" i="12"/>
  <c r="F30" i="12"/>
  <c r="F29" i="12"/>
  <c r="F28" i="12"/>
  <c r="F6" i="12"/>
  <c r="F27" i="12"/>
  <c r="F26" i="12"/>
  <c r="F8" i="12"/>
  <c r="F25" i="12"/>
  <c r="F7" i="12"/>
  <c r="F5" i="12"/>
  <c r="F24" i="12"/>
  <c r="F23" i="12"/>
  <c r="F22" i="12"/>
  <c r="F21" i="12"/>
  <c r="F13" i="12"/>
  <c r="F12" i="12"/>
  <c r="F9" i="12"/>
  <c r="F20" i="12"/>
  <c r="F10" i="12"/>
  <c r="F11" i="12"/>
  <c r="F19" i="12"/>
  <c r="F18" i="12"/>
  <c r="F4" i="12"/>
  <c r="D13" i="33" s="1"/>
  <c r="F17" i="12"/>
  <c r="F16" i="12"/>
  <c r="F15" i="12"/>
  <c r="F14" i="12"/>
  <c r="E33" i="11"/>
  <c r="D33" i="11"/>
  <c r="F32" i="11"/>
  <c r="F8" i="11"/>
  <c r="F5" i="11"/>
  <c r="F9" i="11"/>
  <c r="F31" i="11"/>
  <c r="F30" i="11"/>
  <c r="F11" i="11"/>
  <c r="F29" i="11"/>
  <c r="F6" i="11"/>
  <c r="F4" i="11"/>
  <c r="D12" i="33" s="1"/>
  <c r="F28" i="11"/>
  <c r="F27" i="11"/>
  <c r="F10" i="11"/>
  <c r="F26" i="11"/>
  <c r="F7" i="11"/>
  <c r="F25" i="11"/>
  <c r="F24" i="11"/>
  <c r="F23" i="11"/>
  <c r="F22" i="11"/>
  <c r="F21" i="11"/>
  <c r="F20" i="11"/>
  <c r="F19" i="11"/>
  <c r="F12" i="11"/>
  <c r="F18" i="11"/>
  <c r="F17" i="11"/>
  <c r="F16" i="11"/>
  <c r="F15" i="11"/>
  <c r="F14" i="11"/>
  <c r="F13" i="11"/>
  <c r="E29" i="10"/>
  <c r="D29" i="10"/>
  <c r="F28" i="10"/>
  <c r="F27" i="10"/>
  <c r="F4" i="10"/>
  <c r="F26" i="10"/>
  <c r="F25" i="10"/>
  <c r="F24" i="10"/>
  <c r="F23" i="10"/>
  <c r="F22" i="10"/>
  <c r="F21" i="10"/>
  <c r="F20" i="10"/>
  <c r="F19" i="10"/>
  <c r="F18" i="10"/>
  <c r="F17" i="10"/>
  <c r="F16" i="10"/>
  <c r="F7" i="10"/>
  <c r="F15" i="10"/>
  <c r="F14" i="10"/>
  <c r="F8" i="10"/>
  <c r="F13" i="10"/>
  <c r="F12" i="10"/>
  <c r="F11" i="10"/>
  <c r="F5" i="10"/>
  <c r="F10" i="10"/>
  <c r="F9" i="10"/>
  <c r="F6" i="10"/>
  <c r="D11" i="33" s="1"/>
  <c r="E30" i="9"/>
  <c r="D30" i="9"/>
  <c r="F29" i="9"/>
  <c r="F12" i="9"/>
  <c r="F28" i="9"/>
  <c r="F9" i="9"/>
  <c r="F27" i="9"/>
  <c r="F26" i="9"/>
  <c r="F25" i="9"/>
  <c r="F7" i="9"/>
  <c r="F8" i="9"/>
  <c r="F24" i="9"/>
  <c r="F23" i="9"/>
  <c r="F13" i="9"/>
  <c r="F22" i="9"/>
  <c r="F21" i="9"/>
  <c r="F4" i="9"/>
  <c r="D10" i="33" s="1"/>
  <c r="F11" i="9"/>
  <c r="F20" i="9"/>
  <c r="F6" i="9"/>
  <c r="F5" i="9"/>
  <c r="F19" i="9"/>
  <c r="F14" i="9"/>
  <c r="F18" i="9"/>
  <c r="F17" i="9"/>
  <c r="F16" i="9"/>
  <c r="F10" i="9"/>
  <c r="F15" i="9"/>
  <c r="E29" i="8"/>
  <c r="D29" i="8"/>
  <c r="F28" i="8"/>
  <c r="F27" i="8"/>
  <c r="F26" i="8"/>
  <c r="F9" i="8"/>
  <c r="F25" i="8"/>
  <c r="F24" i="8"/>
  <c r="F23" i="8"/>
  <c r="F22" i="8"/>
  <c r="F21" i="8"/>
  <c r="F20" i="8"/>
  <c r="F19" i="8"/>
  <c r="F18" i="8"/>
  <c r="F17" i="8"/>
  <c r="F7" i="8"/>
  <c r="F16" i="8"/>
  <c r="F4" i="8"/>
  <c r="D9" i="33" s="1"/>
  <c r="F8" i="8"/>
  <c r="F15" i="8"/>
  <c r="F14" i="8"/>
  <c r="F13" i="8"/>
  <c r="F5" i="8"/>
  <c r="F6" i="8"/>
  <c r="F12" i="8"/>
  <c r="F11" i="8"/>
  <c r="F10" i="8"/>
  <c r="E28" i="7"/>
  <c r="D28" i="7"/>
  <c r="F27" i="7"/>
  <c r="F26" i="7"/>
  <c r="F12" i="7"/>
  <c r="F15" i="7"/>
  <c r="F8" i="7"/>
  <c r="F25" i="7"/>
  <c r="F6" i="7"/>
  <c r="F11" i="7"/>
  <c r="F10" i="7"/>
  <c r="F13" i="7"/>
  <c r="F24" i="7"/>
  <c r="F23" i="7"/>
  <c r="F4" i="7"/>
  <c r="D8" i="33" s="1"/>
  <c r="F22" i="7"/>
  <c r="F21" i="7"/>
  <c r="F20" i="7"/>
  <c r="F19" i="7"/>
  <c r="F5" i="7"/>
  <c r="F9" i="7"/>
  <c r="F14" i="7"/>
  <c r="F18" i="7"/>
  <c r="F17" i="7"/>
  <c r="F7" i="7"/>
  <c r="F16" i="7"/>
  <c r="E31" i="6"/>
  <c r="D31" i="6"/>
  <c r="F30" i="6"/>
  <c r="F29" i="6"/>
  <c r="F13" i="6"/>
  <c r="F8" i="6"/>
  <c r="F28" i="6"/>
  <c r="F12" i="6"/>
  <c r="F27" i="6"/>
  <c r="F10" i="6"/>
  <c r="F26" i="6"/>
  <c r="F11" i="6"/>
  <c r="F25" i="6"/>
  <c r="F9" i="6"/>
  <c r="F24" i="6"/>
  <c r="F23" i="6"/>
  <c r="F22" i="6"/>
  <c r="F7" i="6"/>
  <c r="F21" i="6"/>
  <c r="F20" i="6"/>
  <c r="F19" i="6"/>
  <c r="F18" i="6"/>
  <c r="F5" i="6"/>
  <c r="F17" i="6"/>
  <c r="F16" i="6"/>
  <c r="F4" i="6"/>
  <c r="F15" i="6"/>
  <c r="F14" i="6"/>
  <c r="E29" i="5"/>
  <c r="D29" i="5"/>
  <c r="F30" i="5" s="1"/>
  <c r="F28" i="5"/>
  <c r="F27" i="5"/>
  <c r="F26" i="5"/>
  <c r="F6" i="5"/>
  <c r="F25" i="5"/>
  <c r="F10" i="5"/>
  <c r="F24" i="5"/>
  <c r="F23" i="5"/>
  <c r="F22" i="5"/>
  <c r="F21" i="5"/>
  <c r="F12" i="5"/>
  <c r="F20" i="5"/>
  <c r="F7" i="5"/>
  <c r="F11" i="5"/>
  <c r="F19" i="5"/>
  <c r="F18" i="5"/>
  <c r="F4" i="5"/>
  <c r="D6" i="33" s="1"/>
  <c r="F17" i="5"/>
  <c r="F8" i="5"/>
  <c r="F9" i="5"/>
  <c r="F16" i="5"/>
  <c r="F15" i="5"/>
  <c r="F5" i="5"/>
  <c r="F14" i="5"/>
  <c r="F13" i="5"/>
  <c r="E30" i="4"/>
  <c r="D30" i="4"/>
  <c r="F29" i="4"/>
  <c r="F28" i="4"/>
  <c r="F14" i="4"/>
  <c r="F10" i="4"/>
  <c r="F27" i="4"/>
  <c r="F26" i="4"/>
  <c r="F25" i="4"/>
  <c r="F24" i="4"/>
  <c r="F11" i="4"/>
  <c r="F6" i="4"/>
  <c r="F13" i="4"/>
  <c r="F23" i="4"/>
  <c r="F4" i="4"/>
  <c r="D5" i="33" s="1"/>
  <c r="F16" i="4"/>
  <c r="F9" i="4"/>
  <c r="F22" i="4"/>
  <c r="F21" i="4"/>
  <c r="F20" i="4"/>
  <c r="F15" i="4"/>
  <c r="F19" i="4"/>
  <c r="F18" i="4"/>
  <c r="F8" i="4"/>
  <c r="F5" i="4"/>
  <c r="F17" i="4"/>
  <c r="F12" i="4"/>
  <c r="F7" i="4"/>
  <c r="E31" i="3"/>
  <c r="D31" i="3"/>
  <c r="F9" i="3"/>
  <c r="F17" i="3"/>
  <c r="F10" i="3"/>
  <c r="F4" i="3"/>
  <c r="D4" i="33" s="1"/>
  <c r="F16" i="3"/>
  <c r="F6" i="3"/>
  <c r="F30" i="3"/>
  <c r="F29" i="3"/>
  <c r="F28" i="3"/>
  <c r="F27" i="3"/>
  <c r="F11" i="3"/>
  <c r="F26" i="3"/>
  <c r="F25" i="3"/>
  <c r="F24" i="3"/>
  <c r="F23" i="3"/>
  <c r="F12" i="3"/>
  <c r="F14" i="3"/>
  <c r="F22" i="3"/>
  <c r="F8" i="3"/>
  <c r="F21" i="3"/>
  <c r="F20" i="3"/>
  <c r="F19" i="3"/>
  <c r="F7" i="3"/>
  <c r="F15" i="3"/>
  <c r="F13" i="3"/>
  <c r="F5" i="3"/>
  <c r="F18" i="3"/>
  <c r="E32" i="2"/>
  <c r="D32" i="2"/>
  <c r="F11" i="2"/>
  <c r="F31" i="2"/>
  <c r="F30" i="2"/>
  <c r="F29" i="2"/>
  <c r="F28" i="2"/>
  <c r="F8" i="2"/>
  <c r="F27" i="2"/>
  <c r="F5" i="2"/>
  <c r="F26" i="2"/>
  <c r="F25" i="2"/>
  <c r="F24" i="2"/>
  <c r="F23" i="2"/>
  <c r="F7" i="2"/>
  <c r="F6" i="2"/>
  <c r="F22" i="2"/>
  <c r="F9" i="2"/>
  <c r="F21" i="2"/>
  <c r="F20" i="2"/>
  <c r="F19" i="2"/>
  <c r="F10" i="2"/>
  <c r="F18" i="2"/>
  <c r="F17" i="2"/>
  <c r="F16" i="2"/>
  <c r="F15" i="2"/>
  <c r="F14" i="2"/>
  <c r="F13" i="2"/>
  <c r="F12" i="2"/>
  <c r="F4" i="2"/>
  <c r="D3" i="33" s="1"/>
  <c r="E31" i="1"/>
  <c r="D31" i="1"/>
  <c r="D34" i="31"/>
  <c r="C34" i="31"/>
  <c r="E35" i="31" s="1"/>
  <c r="E33" i="31"/>
  <c r="E32" i="31"/>
  <c r="E31" i="31"/>
  <c r="E30" i="31"/>
  <c r="E29" i="31"/>
  <c r="E28" i="31"/>
  <c r="E27" i="31"/>
  <c r="E26" i="31"/>
  <c r="E25" i="31"/>
  <c r="E24" i="31"/>
  <c r="E23" i="31"/>
  <c r="E22" i="31"/>
  <c r="E21" i="31"/>
  <c r="E20" i="31"/>
  <c r="E19" i="31"/>
  <c r="E18" i="31"/>
  <c r="E17" i="31"/>
  <c r="E16" i="31"/>
  <c r="E15" i="31"/>
  <c r="E14" i="31"/>
  <c r="E13" i="31"/>
  <c r="E12" i="31"/>
  <c r="E11" i="31"/>
  <c r="E10" i="31"/>
  <c r="E9" i="31"/>
  <c r="E8" i="31"/>
  <c r="E7" i="31"/>
  <c r="E6" i="31"/>
  <c r="E5" i="31"/>
  <c r="E4" i="31"/>
  <c r="E34" i="31" s="1"/>
  <c r="D2" i="33" l="1"/>
  <c r="F18" i="33" s="1"/>
  <c r="G32" i="33" s="1"/>
  <c r="D27" i="33"/>
  <c r="F29" i="24"/>
  <c r="F29" i="29"/>
  <c r="C30" i="32" s="1"/>
  <c r="F30" i="29"/>
  <c r="D7" i="33"/>
  <c r="F26" i="15"/>
  <c r="F32" i="13"/>
  <c r="D29" i="33"/>
  <c r="F30" i="28"/>
  <c r="F30" i="26"/>
  <c r="F29" i="21"/>
  <c r="F30" i="8"/>
  <c r="F31" i="4"/>
  <c r="F28" i="18"/>
  <c r="F29" i="7"/>
  <c r="F28" i="20"/>
  <c r="F32" i="12"/>
  <c r="F23" i="17"/>
  <c r="C9" i="32" s="1"/>
  <c r="F32" i="3"/>
  <c r="F33" i="2"/>
  <c r="F34" i="11"/>
  <c r="F27" i="30"/>
  <c r="F26" i="30"/>
  <c r="C23" i="32" s="1"/>
  <c r="F29" i="28"/>
  <c r="C21" i="32" s="1"/>
  <c r="F26" i="27"/>
  <c r="F29" i="26"/>
  <c r="C27" i="32" s="1"/>
  <c r="F27" i="25"/>
  <c r="F28" i="24"/>
  <c r="C26" i="32" s="1"/>
  <c r="F29" i="23"/>
  <c r="C29" i="32" s="1"/>
  <c r="F29" i="22"/>
  <c r="C28" i="32" s="1"/>
  <c r="F28" i="21"/>
  <c r="C12" i="32" s="1"/>
  <c r="F27" i="20"/>
  <c r="C22" i="32" s="1"/>
  <c r="F26" i="19"/>
  <c r="C24" i="32" s="1"/>
  <c r="F27" i="19"/>
  <c r="F27" i="18"/>
  <c r="C14" i="32" s="1"/>
  <c r="F24" i="17"/>
  <c r="F29" i="16"/>
  <c r="C17" i="32" s="1"/>
  <c r="F30" i="16"/>
  <c r="F25" i="15"/>
  <c r="C25" i="32" s="1"/>
  <c r="F31" i="13"/>
  <c r="C20" i="32" s="1"/>
  <c r="F31" i="12"/>
  <c r="C5" i="32" s="1"/>
  <c r="F33" i="11"/>
  <c r="C13" i="32" s="1"/>
  <c r="F29" i="10"/>
  <c r="C16" i="32" s="1"/>
  <c r="F30" i="10"/>
  <c r="F30" i="9"/>
  <c r="C11" i="32" s="1"/>
  <c r="F31" i="9"/>
  <c r="F29" i="8"/>
  <c r="C18" i="32" s="1"/>
  <c r="F28" i="7"/>
  <c r="C4" i="32" s="1"/>
  <c r="F31" i="6"/>
  <c r="C8" i="32" s="1"/>
  <c r="F32" i="6"/>
  <c r="F29" i="5"/>
  <c r="C15" i="32" s="1"/>
  <c r="F30" i="4"/>
  <c r="C6" i="32" s="1"/>
  <c r="F31" i="3"/>
  <c r="C10" i="32" s="1"/>
  <c r="F32" i="2"/>
  <c r="C19" i="32" s="1"/>
  <c r="F31" i="1"/>
  <c r="C7" i="32" s="1"/>
  <c r="F32" i="1"/>
  <c r="F32" i="33" l="1"/>
  <c r="C34" i="32"/>
</calcChain>
</file>

<file path=xl/comments1.xml><?xml version="1.0" encoding="utf-8"?>
<comments xmlns="http://schemas.openxmlformats.org/spreadsheetml/2006/main">
  <authors>
    <author>Autor</author>
  </authors>
  <commentList>
    <comment ref="B2" authorId="0" shapeId="0">
      <text>
        <r>
          <rPr>
            <b/>
            <sz val="9"/>
            <color indexed="81"/>
            <rFont val="Tahoma"/>
            <family val="2"/>
            <charset val="238"/>
          </rPr>
          <t>Pořadí ve třídě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<sst xmlns="http://schemas.openxmlformats.org/spreadsheetml/2006/main" count="2623" uniqueCount="1012">
  <si>
    <t>Andrela</t>
  </si>
  <si>
    <t>Viktoriia</t>
  </si>
  <si>
    <t>Doubek</t>
  </si>
  <si>
    <t>Oliver</t>
  </si>
  <si>
    <t>Douda</t>
  </si>
  <si>
    <t>Antonín</t>
  </si>
  <si>
    <t>Faltejsek</t>
  </si>
  <si>
    <t>Tomáš</t>
  </si>
  <si>
    <t>Florianová</t>
  </si>
  <si>
    <t>Sára</t>
  </si>
  <si>
    <t>Hoang</t>
  </si>
  <si>
    <t>Tonny</t>
  </si>
  <si>
    <t>Horská</t>
  </si>
  <si>
    <t>Eliška</t>
  </si>
  <si>
    <t>Hrbáč</t>
  </si>
  <si>
    <t>Artur</t>
  </si>
  <si>
    <t>Janeček</t>
  </si>
  <si>
    <t>Jan</t>
  </si>
  <si>
    <t>Vojtěch</t>
  </si>
  <si>
    <t>Jeřábek</t>
  </si>
  <si>
    <t>Klimeš</t>
  </si>
  <si>
    <t>Jiří</t>
  </si>
  <si>
    <t>Kučerová</t>
  </si>
  <si>
    <t>Luňák</t>
  </si>
  <si>
    <t>Lukáš</t>
  </si>
  <si>
    <t>Pyvovarnyk</t>
  </si>
  <si>
    <t>Rálišová</t>
  </si>
  <si>
    <t>Viktoria</t>
  </si>
  <si>
    <t>Rohlíčková</t>
  </si>
  <si>
    <t>Lucie</t>
  </si>
  <si>
    <t>Rozkošová</t>
  </si>
  <si>
    <t>Martina</t>
  </si>
  <si>
    <t>Sidorová</t>
  </si>
  <si>
    <t>Barbora</t>
  </si>
  <si>
    <t>Staňková</t>
  </si>
  <si>
    <t>Nela</t>
  </si>
  <si>
    <t>Svobodová</t>
  </si>
  <si>
    <t>Leontýna</t>
  </si>
  <si>
    <t>Šubrt</t>
  </si>
  <si>
    <t>Martin</t>
  </si>
  <si>
    <t>Tejcová</t>
  </si>
  <si>
    <t>Anežka</t>
  </si>
  <si>
    <t>Válková</t>
  </si>
  <si>
    <t>Lada</t>
  </si>
  <si>
    <t>Veselá</t>
  </si>
  <si>
    <t>Kristýna</t>
  </si>
  <si>
    <t>Voňka</t>
  </si>
  <si>
    <t>Zámečníková</t>
  </si>
  <si>
    <t>Natálie</t>
  </si>
  <si>
    <t>Bahník</t>
  </si>
  <si>
    <t>Ondřej</t>
  </si>
  <si>
    <t>Beková</t>
  </si>
  <si>
    <t>Laura</t>
  </si>
  <si>
    <t>Bradáč</t>
  </si>
  <si>
    <t>Richard</t>
  </si>
  <si>
    <t>Brzáková</t>
  </si>
  <si>
    <t>Lea</t>
  </si>
  <si>
    <t>Diblík</t>
  </si>
  <si>
    <t>Hák</t>
  </si>
  <si>
    <t>Matyáš</t>
  </si>
  <si>
    <t>Hůza</t>
  </si>
  <si>
    <t>Javorský</t>
  </si>
  <si>
    <t>Dominik</t>
  </si>
  <si>
    <t>Jírová</t>
  </si>
  <si>
    <t>Hedvika</t>
  </si>
  <si>
    <t>Kalinová</t>
  </si>
  <si>
    <t>Mia</t>
  </si>
  <si>
    <t>Kladivo</t>
  </si>
  <si>
    <t>Klímová</t>
  </si>
  <si>
    <t>Kořínková</t>
  </si>
  <si>
    <t>Olívie</t>
  </si>
  <si>
    <t>Kozmová</t>
  </si>
  <si>
    <t>Radana</t>
  </si>
  <si>
    <t>Lemon</t>
  </si>
  <si>
    <t>Nikolas</t>
  </si>
  <si>
    <t>Makovský</t>
  </si>
  <si>
    <t>Michael</t>
  </si>
  <si>
    <t>Malá</t>
  </si>
  <si>
    <t>Dominika</t>
  </si>
  <si>
    <t>Matějková</t>
  </si>
  <si>
    <t>Šarlota</t>
  </si>
  <si>
    <t>Neubauer</t>
  </si>
  <si>
    <t>Václav</t>
  </si>
  <si>
    <t>Novotná</t>
  </si>
  <si>
    <t>Annabelle</t>
  </si>
  <si>
    <t>Roh</t>
  </si>
  <si>
    <t>Ruml</t>
  </si>
  <si>
    <t>Filip</t>
  </si>
  <si>
    <t>Soriano Naar</t>
  </si>
  <si>
    <t>Emily Joy</t>
  </si>
  <si>
    <t>Šebestík</t>
  </si>
  <si>
    <t>Vojtěch Jason</t>
  </si>
  <si>
    <t>Tran</t>
  </si>
  <si>
    <t>Amy</t>
  </si>
  <si>
    <t>Vik</t>
  </si>
  <si>
    <t>Jakub</t>
  </si>
  <si>
    <t>Vršinský</t>
  </si>
  <si>
    <t>Adam</t>
  </si>
  <si>
    <t>Živanovič</t>
  </si>
  <si>
    <t>Daniel</t>
  </si>
  <si>
    <t>Adámková</t>
  </si>
  <si>
    <t>Tereza</t>
  </si>
  <si>
    <t>Bonhard</t>
  </si>
  <si>
    <t>Čáslavský</t>
  </si>
  <si>
    <t>Jindřich</t>
  </si>
  <si>
    <t>Drnovská</t>
  </si>
  <si>
    <t>Frolíková</t>
  </si>
  <si>
    <t>Petra</t>
  </si>
  <si>
    <t>Goliáš</t>
  </si>
  <si>
    <t>Chocholouš</t>
  </si>
  <si>
    <t>Kalný</t>
  </si>
  <si>
    <t>René</t>
  </si>
  <si>
    <t>Kopecká</t>
  </si>
  <si>
    <t>Miriam</t>
  </si>
  <si>
    <t>Kropáčková</t>
  </si>
  <si>
    <t>Nina</t>
  </si>
  <si>
    <t>Kulhánková</t>
  </si>
  <si>
    <t>Ella</t>
  </si>
  <si>
    <t>Kupcová</t>
  </si>
  <si>
    <t>Rozálie</t>
  </si>
  <si>
    <t>Kužela</t>
  </si>
  <si>
    <t>Lauerová</t>
  </si>
  <si>
    <t>Malchárek</t>
  </si>
  <si>
    <t>Ben</t>
  </si>
  <si>
    <t>Molinger</t>
  </si>
  <si>
    <t>Nitsche</t>
  </si>
  <si>
    <t>Robin</t>
  </si>
  <si>
    <t>Nunvář</t>
  </si>
  <si>
    <t>Osladilová</t>
  </si>
  <si>
    <t>Magdalena</t>
  </si>
  <si>
    <t>Ožana</t>
  </si>
  <si>
    <t>Petřivý</t>
  </si>
  <si>
    <t>Provazníková</t>
  </si>
  <si>
    <t>Řezníčková</t>
  </si>
  <si>
    <t>Denisa</t>
  </si>
  <si>
    <t>Vencálek</t>
  </si>
  <si>
    <t>Kvido</t>
  </si>
  <si>
    <t>Vlček</t>
  </si>
  <si>
    <t>Vojtíšková</t>
  </si>
  <si>
    <t>Zuzana</t>
  </si>
  <si>
    <t>Žoček</t>
  </si>
  <si>
    <t>Andrejsková</t>
  </si>
  <si>
    <t>Monika</t>
  </si>
  <si>
    <t>Balcar</t>
  </si>
  <si>
    <t>Bedřich</t>
  </si>
  <si>
    <t>Victoria Emma</t>
  </si>
  <si>
    <t>Brokeš</t>
  </si>
  <si>
    <t>Drozdov</t>
  </si>
  <si>
    <t>Šimon</t>
  </si>
  <si>
    <t>Fidranský</t>
  </si>
  <si>
    <t>Hanousková</t>
  </si>
  <si>
    <t>Holeček</t>
  </si>
  <si>
    <t>Štěpán</t>
  </si>
  <si>
    <t>Hořčicová</t>
  </si>
  <si>
    <t>Stela  Emilie</t>
  </si>
  <si>
    <t>Hronešová</t>
  </si>
  <si>
    <t>Hrouda</t>
  </si>
  <si>
    <t>Krejčík</t>
  </si>
  <si>
    <t>Kulířová</t>
  </si>
  <si>
    <t>Kateřina</t>
  </si>
  <si>
    <t>Lapková</t>
  </si>
  <si>
    <t>Veronika</t>
  </si>
  <si>
    <t>Lindrová</t>
  </si>
  <si>
    <t>Karolína</t>
  </si>
  <si>
    <t>Lorenc</t>
  </si>
  <si>
    <t>David</t>
  </si>
  <si>
    <t>Marečková</t>
  </si>
  <si>
    <t>Adriana</t>
  </si>
  <si>
    <t>Netík</t>
  </si>
  <si>
    <t>Karel</t>
  </si>
  <si>
    <t>Neumann</t>
  </si>
  <si>
    <t>Nicolas</t>
  </si>
  <si>
    <t>Pražáková</t>
  </si>
  <si>
    <t>Procházková</t>
  </si>
  <si>
    <t>Elena</t>
  </si>
  <si>
    <t>Smolík</t>
  </si>
  <si>
    <t>Josef</t>
  </si>
  <si>
    <t>Soukupová</t>
  </si>
  <si>
    <t>Klára</t>
  </si>
  <si>
    <t>Suchardová</t>
  </si>
  <si>
    <t>Lara</t>
  </si>
  <si>
    <t>Šipoš</t>
  </si>
  <si>
    <t>Švestková</t>
  </si>
  <si>
    <t>Emílie</t>
  </si>
  <si>
    <t>Berglová</t>
  </si>
  <si>
    <t>Beáta</t>
  </si>
  <si>
    <t>Bystrianská</t>
  </si>
  <si>
    <t>Drašnar</t>
  </si>
  <si>
    <t>Dzurko</t>
  </si>
  <si>
    <t>Antonio Marek</t>
  </si>
  <si>
    <t>Janků</t>
  </si>
  <si>
    <t>Kaltofen</t>
  </si>
  <si>
    <t>Kurt</t>
  </si>
  <si>
    <t>Karal</t>
  </si>
  <si>
    <t>Krumlová</t>
  </si>
  <si>
    <t>Ema</t>
  </si>
  <si>
    <t>Kubíček</t>
  </si>
  <si>
    <t>Radek</t>
  </si>
  <si>
    <t>Linhart</t>
  </si>
  <si>
    <t>Lipavská</t>
  </si>
  <si>
    <t>Macháček</t>
  </si>
  <si>
    <t>Milička</t>
  </si>
  <si>
    <t>Petr</t>
  </si>
  <si>
    <t>Preclíková</t>
  </si>
  <si>
    <t>Lily</t>
  </si>
  <si>
    <t>Priester</t>
  </si>
  <si>
    <t>Pavel</t>
  </si>
  <si>
    <t>Ropek</t>
  </si>
  <si>
    <t>Rosenberg</t>
  </si>
  <si>
    <t>Bruno Hugo</t>
  </si>
  <si>
    <t>Rousek</t>
  </si>
  <si>
    <t>Šebesta</t>
  </si>
  <si>
    <t>Matěj</t>
  </si>
  <si>
    <t>Školník</t>
  </si>
  <si>
    <t>Vítek</t>
  </si>
  <si>
    <t>Tošovská</t>
  </si>
  <si>
    <t>Zoe</t>
  </si>
  <si>
    <t>Vaňka</t>
  </si>
  <si>
    <t>Žbánková</t>
  </si>
  <si>
    <t>Žuková</t>
  </si>
  <si>
    <t>Lili</t>
  </si>
  <si>
    <t>Brachtlová</t>
  </si>
  <si>
    <t>Bräuerová</t>
  </si>
  <si>
    <t>Natalie</t>
  </si>
  <si>
    <t>Brož</t>
  </si>
  <si>
    <t>Fišer</t>
  </si>
  <si>
    <t>Jonáš</t>
  </si>
  <si>
    <t>Hamerníková</t>
  </si>
  <si>
    <t>Hodek</t>
  </si>
  <si>
    <t>Jasevič</t>
  </si>
  <si>
    <t>Michal</t>
  </si>
  <si>
    <t>Javorka</t>
  </si>
  <si>
    <t>Tibor</t>
  </si>
  <si>
    <t>Koblmüller</t>
  </si>
  <si>
    <t>Král</t>
  </si>
  <si>
    <t>Krnáč</t>
  </si>
  <si>
    <t>Kuchyňková</t>
  </si>
  <si>
    <t>Adéla</t>
  </si>
  <si>
    <t>Kusala</t>
  </si>
  <si>
    <t>Macková</t>
  </si>
  <si>
    <t>Viktorie</t>
  </si>
  <si>
    <t>Neumanová</t>
  </si>
  <si>
    <t>Novotný</t>
  </si>
  <si>
    <t>Patrik</t>
  </si>
  <si>
    <t>Opitz</t>
  </si>
  <si>
    <t>Pecháčková</t>
  </si>
  <si>
    <t>Pospíšek</t>
  </si>
  <si>
    <t>Řeháková</t>
  </si>
  <si>
    <t>Stela</t>
  </si>
  <si>
    <t>Soukup</t>
  </si>
  <si>
    <t>Šindelářová</t>
  </si>
  <si>
    <t>Vanessa</t>
  </si>
  <si>
    <t>Šípek</t>
  </si>
  <si>
    <t>Šulerová</t>
  </si>
  <si>
    <t>Ellie</t>
  </si>
  <si>
    <t>Velc</t>
  </si>
  <si>
    <t>Veselý</t>
  </si>
  <si>
    <t>Bažant</t>
  </si>
  <si>
    <t>Blažková</t>
  </si>
  <si>
    <t>Bouša</t>
  </si>
  <si>
    <t>Čížek</t>
  </si>
  <si>
    <t>Vít</t>
  </si>
  <si>
    <t>Halberštátová</t>
  </si>
  <si>
    <t>Ježek</t>
  </si>
  <si>
    <t>Klimešová</t>
  </si>
  <si>
    <t>Kondr</t>
  </si>
  <si>
    <t>Kraus</t>
  </si>
  <si>
    <t>Maxmilian</t>
  </si>
  <si>
    <t>Krysl</t>
  </si>
  <si>
    <t>Kudraň</t>
  </si>
  <si>
    <t>Alexander</t>
  </si>
  <si>
    <t>Mazač</t>
  </si>
  <si>
    <t>Danny</t>
  </si>
  <si>
    <t>Myšák</t>
  </si>
  <si>
    <t>Nguyen</t>
  </si>
  <si>
    <t>Ngoc Huyen Kha</t>
  </si>
  <si>
    <t>Pírková</t>
  </si>
  <si>
    <t>Iveta</t>
  </si>
  <si>
    <t>Pospíšil</t>
  </si>
  <si>
    <t>Raab</t>
  </si>
  <si>
    <t>Tkachenko</t>
  </si>
  <si>
    <t>Nika</t>
  </si>
  <si>
    <t>Tomášek</t>
  </si>
  <si>
    <t>Tuschl</t>
  </si>
  <si>
    <t>Max</t>
  </si>
  <si>
    <t>Vaňásek</t>
  </si>
  <si>
    <t>Zeibich</t>
  </si>
  <si>
    <t>Bek</t>
  </si>
  <si>
    <t>Kryštof</t>
  </si>
  <si>
    <t>Bezouška</t>
  </si>
  <si>
    <t>Bogolová</t>
  </si>
  <si>
    <t>Alexandra</t>
  </si>
  <si>
    <t>Čihák</t>
  </si>
  <si>
    <t>Feiferová</t>
  </si>
  <si>
    <t>Formánek</t>
  </si>
  <si>
    <t>Hlushman</t>
  </si>
  <si>
    <t>Juriy</t>
  </si>
  <si>
    <t>Kalná</t>
  </si>
  <si>
    <t>Gabriela</t>
  </si>
  <si>
    <t>Kubečková</t>
  </si>
  <si>
    <t>Lejp</t>
  </si>
  <si>
    <t>Nunvářová</t>
  </si>
  <si>
    <t>Podolák</t>
  </si>
  <si>
    <t>Pokorný</t>
  </si>
  <si>
    <t>Pražák</t>
  </si>
  <si>
    <t>Sebastián</t>
  </si>
  <si>
    <t>Svereniak</t>
  </si>
  <si>
    <t>Kamila</t>
  </si>
  <si>
    <t>Tambor</t>
  </si>
  <si>
    <t>Tobolková</t>
  </si>
  <si>
    <t>Marie</t>
  </si>
  <si>
    <t>Tomanová</t>
  </si>
  <si>
    <t>Ulrich</t>
  </si>
  <si>
    <t>Zbyněk</t>
  </si>
  <si>
    <t>Maxim</t>
  </si>
  <si>
    <t>Vojtíšek</t>
  </si>
  <si>
    <t>Bartoňová</t>
  </si>
  <si>
    <t>Michaela</t>
  </si>
  <si>
    <t>Bohuslavová</t>
  </si>
  <si>
    <t>Buchtová</t>
  </si>
  <si>
    <t>Štěpánka</t>
  </si>
  <si>
    <t>Erban</t>
  </si>
  <si>
    <t>Hodková</t>
  </si>
  <si>
    <t>Jančo</t>
  </si>
  <si>
    <t>Liliana</t>
  </si>
  <si>
    <t>Kašpar</t>
  </si>
  <si>
    <t>Sebastien</t>
  </si>
  <si>
    <t>Kašparová</t>
  </si>
  <si>
    <t>Lilly Ann</t>
  </si>
  <si>
    <t>Komárková</t>
  </si>
  <si>
    <t>Nikol</t>
  </si>
  <si>
    <t>Konečný</t>
  </si>
  <si>
    <t>Koza</t>
  </si>
  <si>
    <t>Kropáček</t>
  </si>
  <si>
    <t>Link</t>
  </si>
  <si>
    <t>Marek</t>
  </si>
  <si>
    <t>Martinez Tapia</t>
  </si>
  <si>
    <t>Matějka</t>
  </si>
  <si>
    <t>Matysková</t>
  </si>
  <si>
    <t>Justýna</t>
  </si>
  <si>
    <t>Merklová</t>
  </si>
  <si>
    <t>Nikola</t>
  </si>
  <si>
    <t>Peter</t>
  </si>
  <si>
    <t>Půžová</t>
  </si>
  <si>
    <t>Sabadaš</t>
  </si>
  <si>
    <t>Illja</t>
  </si>
  <si>
    <t>Šnajdrová</t>
  </si>
  <si>
    <t>Markéta</t>
  </si>
  <si>
    <t>Zaplatílek</t>
  </si>
  <si>
    <t>Cicková</t>
  </si>
  <si>
    <t>Isabel</t>
  </si>
  <si>
    <t>Drnovský</t>
  </si>
  <si>
    <t>Drtina</t>
  </si>
  <si>
    <t>Frydrych</t>
  </si>
  <si>
    <t>Hegerová</t>
  </si>
  <si>
    <t>Anneli</t>
  </si>
  <si>
    <t>Jiránková</t>
  </si>
  <si>
    <t>Elen</t>
  </si>
  <si>
    <t>Kalík</t>
  </si>
  <si>
    <t>Kašperek</t>
  </si>
  <si>
    <t>Kats</t>
  </si>
  <si>
    <t>Danylo</t>
  </si>
  <si>
    <t>Kovářová</t>
  </si>
  <si>
    <t>Löw</t>
  </si>
  <si>
    <t>Mach</t>
  </si>
  <si>
    <t>Marinjaková</t>
  </si>
  <si>
    <t>Maroulová</t>
  </si>
  <si>
    <t>Noemi Viktorie</t>
  </si>
  <si>
    <t>Moravec</t>
  </si>
  <si>
    <t>Rydlo</t>
  </si>
  <si>
    <t>Zdeněk</t>
  </si>
  <si>
    <t>Řezníček</t>
  </si>
  <si>
    <t>Smutný</t>
  </si>
  <si>
    <t>Viktor</t>
  </si>
  <si>
    <t>Soóky</t>
  </si>
  <si>
    <t>Švéda</t>
  </si>
  <si>
    <t>Vítová</t>
  </si>
  <si>
    <t>Anna</t>
  </si>
  <si>
    <t>Vorlová</t>
  </si>
  <si>
    <t>Šárka</t>
  </si>
  <si>
    <t>Balda</t>
  </si>
  <si>
    <t>Kristián</t>
  </si>
  <si>
    <t>Bartoň</t>
  </si>
  <si>
    <t>Cejnar</t>
  </si>
  <si>
    <t>Cvrčková</t>
  </si>
  <si>
    <t>Čapek</t>
  </si>
  <si>
    <t>Dejmková</t>
  </si>
  <si>
    <t>Doudová</t>
  </si>
  <si>
    <t>Dvořáčková</t>
  </si>
  <si>
    <t>Hanousek</t>
  </si>
  <si>
    <t>Hruška</t>
  </si>
  <si>
    <t>Chládek</t>
  </si>
  <si>
    <t>Christopher</t>
  </si>
  <si>
    <t>Kalousek</t>
  </si>
  <si>
    <t>Kastner</t>
  </si>
  <si>
    <t>Králík</t>
  </si>
  <si>
    <t>Kubíková</t>
  </si>
  <si>
    <t>Karin</t>
  </si>
  <si>
    <t>Kudrna</t>
  </si>
  <si>
    <t>Machala</t>
  </si>
  <si>
    <t>Alex</t>
  </si>
  <si>
    <t>Mazura</t>
  </si>
  <si>
    <t>Moupic</t>
  </si>
  <si>
    <t>Mrázek</t>
  </si>
  <si>
    <t>Peřina</t>
  </si>
  <si>
    <t>Pultar</t>
  </si>
  <si>
    <t>Šašmová</t>
  </si>
  <si>
    <t>Marika</t>
  </si>
  <si>
    <t>Šebek</t>
  </si>
  <si>
    <t>Edmund</t>
  </si>
  <si>
    <t>Ševčíková</t>
  </si>
  <si>
    <t>Andrea</t>
  </si>
  <si>
    <t>Vlčková</t>
  </si>
  <si>
    <t>Volencová</t>
  </si>
  <si>
    <t>Votroubek</t>
  </si>
  <si>
    <t>Welsch</t>
  </si>
  <si>
    <t>Matias</t>
  </si>
  <si>
    <t>Sofie</t>
  </si>
  <si>
    <t>Bohdan</t>
  </si>
  <si>
    <t>Bůžková</t>
  </si>
  <si>
    <t>Cink</t>
  </si>
  <si>
    <t>Drtinová</t>
  </si>
  <si>
    <t>Farský</t>
  </si>
  <si>
    <t>Mikuláš</t>
  </si>
  <si>
    <t>Frýdlová</t>
  </si>
  <si>
    <t>Holečková</t>
  </si>
  <si>
    <t>Johana</t>
  </si>
  <si>
    <t>Hradecká</t>
  </si>
  <si>
    <t>Emma</t>
  </si>
  <si>
    <t>Hynšt</t>
  </si>
  <si>
    <t>Jakubec</t>
  </si>
  <si>
    <t>Johanisová</t>
  </si>
  <si>
    <t>Helena</t>
  </si>
  <si>
    <t>Kaplan</t>
  </si>
  <si>
    <t>Karelová</t>
  </si>
  <si>
    <t>Kováčová</t>
  </si>
  <si>
    <t>Ester</t>
  </si>
  <si>
    <t>Kovář</t>
  </si>
  <si>
    <t>Laulová</t>
  </si>
  <si>
    <t>Macolová</t>
  </si>
  <si>
    <t>Neubauerová</t>
  </si>
  <si>
    <t>Odvárková</t>
  </si>
  <si>
    <t>Aneta</t>
  </si>
  <si>
    <t>Solařová</t>
  </si>
  <si>
    <t>Šaňková</t>
  </si>
  <si>
    <t>Šotolová</t>
  </si>
  <si>
    <t>Ela</t>
  </si>
  <si>
    <t>Štěrba</t>
  </si>
  <si>
    <t>Zdráhalová</t>
  </si>
  <si>
    <t>Zeman</t>
  </si>
  <si>
    <t>Ceralová</t>
  </si>
  <si>
    <t>Černá</t>
  </si>
  <si>
    <t>Nella</t>
  </si>
  <si>
    <t>Hladík</t>
  </si>
  <si>
    <t>Tobiáš</t>
  </si>
  <si>
    <t>Hroudová</t>
  </si>
  <si>
    <t>Chmelíková</t>
  </si>
  <si>
    <t>Javorková</t>
  </si>
  <si>
    <t>Molingerová</t>
  </si>
  <si>
    <t>Ondráček</t>
  </si>
  <si>
    <t>Samuel</t>
  </si>
  <si>
    <t>Ožanová</t>
  </si>
  <si>
    <t>Pavlíková</t>
  </si>
  <si>
    <t>Petřivá</t>
  </si>
  <si>
    <t>Picek</t>
  </si>
  <si>
    <t>Liliana Victoria</t>
  </si>
  <si>
    <t>Roušarová</t>
  </si>
  <si>
    <t>Sokolová</t>
  </si>
  <si>
    <t>Dorota</t>
  </si>
  <si>
    <t>Šandera</t>
  </si>
  <si>
    <t>Škaloud</t>
  </si>
  <si>
    <t>Šťastná</t>
  </si>
  <si>
    <t>Magdaléna</t>
  </si>
  <si>
    <t>Vyletěl</t>
  </si>
  <si>
    <t>Bartoloměj</t>
  </si>
  <si>
    <t>Carba</t>
  </si>
  <si>
    <t>Čechová</t>
  </si>
  <si>
    <t>Daněk</t>
  </si>
  <si>
    <t>Damian</t>
  </si>
  <si>
    <t>Dejmek</t>
  </si>
  <si>
    <t>Miloš</t>
  </si>
  <si>
    <t>Hájková</t>
  </si>
  <si>
    <t>Jíra</t>
  </si>
  <si>
    <t>Kačer</t>
  </si>
  <si>
    <t>Karanský</t>
  </si>
  <si>
    <t>Lán</t>
  </si>
  <si>
    <t>Lindr</t>
  </si>
  <si>
    <t>Melicharová</t>
  </si>
  <si>
    <t>Popianosh</t>
  </si>
  <si>
    <t>Korneliia</t>
  </si>
  <si>
    <t>Prokopová</t>
  </si>
  <si>
    <t>Rejnyšová</t>
  </si>
  <si>
    <t>Šálek</t>
  </si>
  <si>
    <t>Martin   Joel</t>
  </si>
  <si>
    <t>Šotola</t>
  </si>
  <si>
    <t>Vidiečanová</t>
  </si>
  <si>
    <t>Batelka</t>
  </si>
  <si>
    <t>Buchmayerová</t>
  </si>
  <si>
    <t>Meryem</t>
  </si>
  <si>
    <t>Cingroš</t>
  </si>
  <si>
    <t>Havránková</t>
  </si>
  <si>
    <t>Hejzlarová</t>
  </si>
  <si>
    <t>Dita</t>
  </si>
  <si>
    <t>Hladíková</t>
  </si>
  <si>
    <t>Jedličková</t>
  </si>
  <si>
    <t>Kusalová</t>
  </si>
  <si>
    <t>Miřijovský</t>
  </si>
  <si>
    <t>Jan Jiří</t>
  </si>
  <si>
    <t>Noha</t>
  </si>
  <si>
    <t>Penc</t>
  </si>
  <si>
    <t>Roček</t>
  </si>
  <si>
    <t>Daniela</t>
  </si>
  <si>
    <t>Sládková</t>
  </si>
  <si>
    <t>Stránský</t>
  </si>
  <si>
    <t>Tměj</t>
  </si>
  <si>
    <t>Vlk</t>
  </si>
  <si>
    <t>Andrejsek</t>
  </si>
  <si>
    <t>Červená</t>
  </si>
  <si>
    <t>Dvořák</t>
  </si>
  <si>
    <t>Fišerová</t>
  </si>
  <si>
    <t>Jakubský</t>
  </si>
  <si>
    <t>Jirák</t>
  </si>
  <si>
    <t>Josefová</t>
  </si>
  <si>
    <t>Karalová</t>
  </si>
  <si>
    <t>Kucej</t>
  </si>
  <si>
    <t>Marián</t>
  </si>
  <si>
    <t>Macál</t>
  </si>
  <si>
    <t>Viktorie Jaroslava</t>
  </si>
  <si>
    <t>Merkl</t>
  </si>
  <si>
    <t>Mikešová</t>
  </si>
  <si>
    <t>Quang Bang</t>
  </si>
  <si>
    <t>Nguyen Anh Tu</t>
  </si>
  <si>
    <t>Paulíková</t>
  </si>
  <si>
    <t>Popovych</t>
  </si>
  <si>
    <t>Veniamin</t>
  </si>
  <si>
    <t>Řeháček</t>
  </si>
  <si>
    <t>Řehounek</t>
  </si>
  <si>
    <t>Vojtěch Dominik</t>
  </si>
  <si>
    <t>Stolár</t>
  </si>
  <si>
    <t>Štěpová</t>
  </si>
  <si>
    <t>Sophia</t>
  </si>
  <si>
    <t>Švajcrová</t>
  </si>
  <si>
    <t>Viola</t>
  </si>
  <si>
    <t>Altmanová</t>
  </si>
  <si>
    <t>Dostálová</t>
  </si>
  <si>
    <t>Dubec</t>
  </si>
  <si>
    <t>Dytrych</t>
  </si>
  <si>
    <t>Flašar</t>
  </si>
  <si>
    <t>Hrdlička</t>
  </si>
  <si>
    <t>Husáková</t>
  </si>
  <si>
    <t>Kernytskyi</t>
  </si>
  <si>
    <t>Artem</t>
  </si>
  <si>
    <t>Elektra Lilith</t>
  </si>
  <si>
    <t>Pjatkan</t>
  </si>
  <si>
    <t>Rjabov</t>
  </si>
  <si>
    <t>Shulha</t>
  </si>
  <si>
    <t>Vsevolod</t>
  </si>
  <si>
    <t>Schmied</t>
  </si>
  <si>
    <t>Skořepa</t>
  </si>
  <si>
    <t>Tadeáš</t>
  </si>
  <si>
    <t>Šnajdr</t>
  </si>
  <si>
    <t>Tejkalová</t>
  </si>
  <si>
    <t>Ema Rebeka</t>
  </si>
  <si>
    <t>Velcová</t>
  </si>
  <si>
    <t>Dariusová</t>
  </si>
  <si>
    <t xml:space="preserve">Doksanská </t>
  </si>
  <si>
    <t>Dvořáková</t>
  </si>
  <si>
    <t>Holanec</t>
  </si>
  <si>
    <t>Jahelková</t>
  </si>
  <si>
    <t>Kalyn</t>
  </si>
  <si>
    <t>Koláček</t>
  </si>
  <si>
    <t>Ondra</t>
  </si>
  <si>
    <t>Menclová</t>
  </si>
  <si>
    <t>Mikčová</t>
  </si>
  <si>
    <t>Novák</t>
  </si>
  <si>
    <t>Raková</t>
  </si>
  <si>
    <t>Nelly</t>
  </si>
  <si>
    <t>Iustinii</t>
  </si>
  <si>
    <t>Ševčík</t>
  </si>
  <si>
    <t>Šimek</t>
  </si>
  <si>
    <t>Šípoš</t>
  </si>
  <si>
    <t>Tuschlová</t>
  </si>
  <si>
    <t>Voříšek</t>
  </si>
  <si>
    <t>Votrubová</t>
  </si>
  <si>
    <t>Černý</t>
  </si>
  <si>
    <t>Halířová</t>
  </si>
  <si>
    <t>Hlavatý</t>
  </si>
  <si>
    <t>Hurdálek</t>
  </si>
  <si>
    <t>Mateo</t>
  </si>
  <si>
    <t>Jeřábková</t>
  </si>
  <si>
    <t>Koubský</t>
  </si>
  <si>
    <t>Kozderka</t>
  </si>
  <si>
    <t>Kubátová</t>
  </si>
  <si>
    <t>Sedlák</t>
  </si>
  <si>
    <t>Ivo</t>
  </si>
  <si>
    <t>Strzepeková</t>
  </si>
  <si>
    <t>Karolina</t>
  </si>
  <si>
    <t>Šimková</t>
  </si>
  <si>
    <t>Školníková</t>
  </si>
  <si>
    <t>Alice</t>
  </si>
  <si>
    <t>Verchenko</t>
  </si>
  <si>
    <t>Varvara</t>
  </si>
  <si>
    <t>Zadražilová</t>
  </si>
  <si>
    <t>Zaplatílková</t>
  </si>
  <si>
    <t>Žbánek</t>
  </si>
  <si>
    <t>Dědková</t>
  </si>
  <si>
    <t>Farská</t>
  </si>
  <si>
    <t>Gavel</t>
  </si>
  <si>
    <t>Luděk</t>
  </si>
  <si>
    <t>Hardubei</t>
  </si>
  <si>
    <t>Jevgenija</t>
  </si>
  <si>
    <t>Zora</t>
  </si>
  <si>
    <t>Jančová</t>
  </si>
  <si>
    <t>Sabina</t>
  </si>
  <si>
    <t>Maria</t>
  </si>
  <si>
    <t>Komárek</t>
  </si>
  <si>
    <t>Lukášek</t>
  </si>
  <si>
    <t>Masáková</t>
  </si>
  <si>
    <t>Niameshchuk</t>
  </si>
  <si>
    <t>Denys</t>
  </si>
  <si>
    <t>Nováková</t>
  </si>
  <si>
    <t>Panochová</t>
  </si>
  <si>
    <t>Shelemba</t>
  </si>
  <si>
    <t>Alina</t>
  </si>
  <si>
    <t>Špilková</t>
  </si>
  <si>
    <t>Winter</t>
  </si>
  <si>
    <t>Ye</t>
  </si>
  <si>
    <t>Kexin</t>
  </si>
  <si>
    <t>Zavoral</t>
  </si>
  <si>
    <t>Erbenová</t>
  </si>
  <si>
    <t>Fígrová</t>
  </si>
  <si>
    <t>Formánková</t>
  </si>
  <si>
    <t>Frolík</t>
  </si>
  <si>
    <t>Horáková</t>
  </si>
  <si>
    <t>Milana</t>
  </si>
  <si>
    <t>Hurný</t>
  </si>
  <si>
    <t>Alžběta</t>
  </si>
  <si>
    <t>Jelínková</t>
  </si>
  <si>
    <t>Míšek</t>
  </si>
  <si>
    <t>Jaromír</t>
  </si>
  <si>
    <t>Nykodymová</t>
  </si>
  <si>
    <t>Pěnička</t>
  </si>
  <si>
    <t>Půža</t>
  </si>
  <si>
    <t>Roušar</t>
  </si>
  <si>
    <t>Rydlová</t>
  </si>
  <si>
    <t>Hana</t>
  </si>
  <si>
    <t>Suchomel</t>
  </si>
  <si>
    <t>Eduard</t>
  </si>
  <si>
    <t>Tvrdoň</t>
  </si>
  <si>
    <t>Sebastian</t>
  </si>
  <si>
    <t>Zdráhal</t>
  </si>
  <si>
    <t>Žák</t>
  </si>
  <si>
    <t>Baldová</t>
  </si>
  <si>
    <t>Cichý</t>
  </si>
  <si>
    <t>Maxmilián</t>
  </si>
  <si>
    <t>Dörner</t>
  </si>
  <si>
    <t>Dúcká</t>
  </si>
  <si>
    <t>Edita</t>
  </si>
  <si>
    <t>Halva</t>
  </si>
  <si>
    <t>Hudíková</t>
  </si>
  <si>
    <t>Evelína</t>
  </si>
  <si>
    <t>Hurtová</t>
  </si>
  <si>
    <t>Jedlička</t>
  </si>
  <si>
    <t>Jindrová</t>
  </si>
  <si>
    <t>Kapalínová</t>
  </si>
  <si>
    <t>Krušinová</t>
  </si>
  <si>
    <t>Anděla</t>
  </si>
  <si>
    <t>Machová</t>
  </si>
  <si>
    <t>Potůčková</t>
  </si>
  <si>
    <t>Zlata</t>
  </si>
  <si>
    <t>Rambousek</t>
  </si>
  <si>
    <t>Erik</t>
  </si>
  <si>
    <t>Jana</t>
  </si>
  <si>
    <t>Rejzek</t>
  </si>
  <si>
    <t>Sedláčková</t>
  </si>
  <si>
    <t>Šustová</t>
  </si>
  <si>
    <t>Švarcová</t>
  </si>
  <si>
    <t>Tomsová</t>
  </si>
  <si>
    <t>Julie</t>
  </si>
  <si>
    <t>Trnovský</t>
  </si>
  <si>
    <t>Vápeník</t>
  </si>
  <si>
    <t>Žoch</t>
  </si>
  <si>
    <t>Bílková</t>
  </si>
  <si>
    <t>Borovcová</t>
  </si>
  <si>
    <t>Cingrošová</t>
  </si>
  <si>
    <t>Dostál</t>
  </si>
  <si>
    <t>Milan</t>
  </si>
  <si>
    <t>Eichlerová</t>
  </si>
  <si>
    <t>Fidler</t>
  </si>
  <si>
    <t>Hušková</t>
  </si>
  <si>
    <t>Charvátová</t>
  </si>
  <si>
    <t>Jiroutová</t>
  </si>
  <si>
    <t>Jurková</t>
  </si>
  <si>
    <t>Valentýna</t>
  </si>
  <si>
    <t>Kotasová</t>
  </si>
  <si>
    <t>Langmajerová</t>
  </si>
  <si>
    <t>Langová</t>
  </si>
  <si>
    <t>Lilien</t>
  </si>
  <si>
    <t>Nikodým</t>
  </si>
  <si>
    <t>Nicol</t>
  </si>
  <si>
    <t>Schejbalová</t>
  </si>
  <si>
    <t>Tilšer</t>
  </si>
  <si>
    <t>Zmítková</t>
  </si>
  <si>
    <t>Renáta</t>
  </si>
  <si>
    <t>Andrle</t>
  </si>
  <si>
    <t>Bednářová</t>
  </si>
  <si>
    <t>Viktorie Marie</t>
  </si>
  <si>
    <t>Bryndová</t>
  </si>
  <si>
    <t>Cimr</t>
  </si>
  <si>
    <t>Hrůšová</t>
  </si>
  <si>
    <t>Jiráková</t>
  </si>
  <si>
    <t>Molnár</t>
  </si>
  <si>
    <t>Jessica</t>
  </si>
  <si>
    <t>Nouzovská</t>
  </si>
  <si>
    <t>Natalie Iwona</t>
  </si>
  <si>
    <t>Plachý</t>
  </si>
  <si>
    <t>Sedlmajerová</t>
  </si>
  <si>
    <t>Seifert</t>
  </si>
  <si>
    <t>Ernest</t>
  </si>
  <si>
    <t>Středová</t>
  </si>
  <si>
    <t>Šebová</t>
  </si>
  <si>
    <t>Katarína</t>
  </si>
  <si>
    <t>Viesner</t>
  </si>
  <si>
    <t>Vroblová</t>
  </si>
  <si>
    <t>Yanieva</t>
  </si>
  <si>
    <t>Polina</t>
  </si>
  <si>
    <t>Zemanová</t>
  </si>
  <si>
    <t>Dlesk</t>
  </si>
  <si>
    <t>Dvořáček</t>
  </si>
  <si>
    <t>Fryč</t>
  </si>
  <si>
    <t>Hejsková</t>
  </si>
  <si>
    <t>Hora</t>
  </si>
  <si>
    <t>Husák</t>
  </si>
  <si>
    <t>Jakubcová</t>
  </si>
  <si>
    <t>Adina</t>
  </si>
  <si>
    <t>Krausová</t>
  </si>
  <si>
    <t>Kupka</t>
  </si>
  <si>
    <t>Maivaldová</t>
  </si>
  <si>
    <t>Nováčková</t>
  </si>
  <si>
    <t>Pecharová</t>
  </si>
  <si>
    <t>Charlotte</t>
  </si>
  <si>
    <t>Rubek</t>
  </si>
  <si>
    <t>Sodomková</t>
  </si>
  <si>
    <t>Suchomelová</t>
  </si>
  <si>
    <t>Šanda</t>
  </si>
  <si>
    <t>Šebková</t>
  </si>
  <si>
    <t>Linda</t>
  </si>
  <si>
    <t>Tomášková</t>
  </si>
  <si>
    <t>Tomek</t>
  </si>
  <si>
    <t>Vincent</t>
  </si>
  <si>
    <t>Tomková</t>
  </si>
  <si>
    <t>Vondrouš</t>
  </si>
  <si>
    <t>Antoniy</t>
  </si>
  <si>
    <t>Bönisch</t>
  </si>
  <si>
    <t>Čtvrtečková</t>
  </si>
  <si>
    <t>Drahošová</t>
  </si>
  <si>
    <t>Eberhart</t>
  </si>
  <si>
    <t>Tobias</t>
  </si>
  <si>
    <t>Hanušová</t>
  </si>
  <si>
    <t>Havrdová</t>
  </si>
  <si>
    <t>Jakubská</t>
  </si>
  <si>
    <t>Karela</t>
  </si>
  <si>
    <t>Kieszler</t>
  </si>
  <si>
    <t>Štefan</t>
  </si>
  <si>
    <t>Kopsová</t>
  </si>
  <si>
    <t>Valerie</t>
  </si>
  <si>
    <t>McKenzie</t>
  </si>
  <si>
    <t>Matěj Allan</t>
  </si>
  <si>
    <t>Medunová</t>
  </si>
  <si>
    <t>Katrin</t>
  </si>
  <si>
    <t>Packová</t>
  </si>
  <si>
    <t>Roman</t>
  </si>
  <si>
    <t>Mykhailo</t>
  </si>
  <si>
    <t>Říčařová</t>
  </si>
  <si>
    <t>Slivka</t>
  </si>
  <si>
    <t>Vadym</t>
  </si>
  <si>
    <t>Šuda</t>
  </si>
  <si>
    <t>Vosmeková</t>
  </si>
  <si>
    <t>Zokić</t>
  </si>
  <si>
    <t>Marko</t>
  </si>
  <si>
    <t>Bára</t>
  </si>
  <si>
    <t>Vivien</t>
  </si>
  <si>
    <t>Čepelková</t>
  </si>
  <si>
    <t>Černošková</t>
  </si>
  <si>
    <t>Fabián</t>
  </si>
  <si>
    <t>Fiedlerová</t>
  </si>
  <si>
    <t>Filipová</t>
  </si>
  <si>
    <t>Hodr</t>
  </si>
  <si>
    <t>Matthias Roman</t>
  </si>
  <si>
    <t>Hrudková</t>
  </si>
  <si>
    <t>Kohoutková</t>
  </si>
  <si>
    <t>Kuthan</t>
  </si>
  <si>
    <t>Míšková</t>
  </si>
  <si>
    <t>Diana</t>
  </si>
  <si>
    <t>Šebestová</t>
  </si>
  <si>
    <t>Šmíd</t>
  </si>
  <si>
    <t>Votroubková</t>
  </si>
  <si>
    <t>Alena</t>
  </si>
  <si>
    <t>Borský</t>
  </si>
  <si>
    <t>Cimprichová</t>
  </si>
  <si>
    <t>Vanda</t>
  </si>
  <si>
    <t>Hubáček</t>
  </si>
  <si>
    <t>Jelen</t>
  </si>
  <si>
    <t>Klíma</t>
  </si>
  <si>
    <t>Kónyová</t>
  </si>
  <si>
    <t>Kröglerová</t>
  </si>
  <si>
    <t>Martinovský</t>
  </si>
  <si>
    <t>Medáčková</t>
  </si>
  <si>
    <t>Nowicki</t>
  </si>
  <si>
    <t>Sofie Lisa</t>
  </si>
  <si>
    <t>Polívková</t>
  </si>
  <si>
    <t>Protivínská</t>
  </si>
  <si>
    <t>Šik</t>
  </si>
  <si>
    <t>Verner</t>
  </si>
  <si>
    <t>Wallstein</t>
  </si>
  <si>
    <t>Borůvková</t>
  </si>
  <si>
    <t>Dytrychová</t>
  </si>
  <si>
    <t>Falta</t>
  </si>
  <si>
    <t>Nathaniel</t>
  </si>
  <si>
    <t>Francová</t>
  </si>
  <si>
    <t>Hrdá</t>
  </si>
  <si>
    <t>Jirout</t>
  </si>
  <si>
    <t>Aleš</t>
  </si>
  <si>
    <t>Klimsza</t>
  </si>
  <si>
    <t>Krsková</t>
  </si>
  <si>
    <t>Anna Amélie</t>
  </si>
  <si>
    <t>Masák</t>
  </si>
  <si>
    <t>Pokorná</t>
  </si>
  <si>
    <t>Semeráková</t>
  </si>
  <si>
    <t>Radka</t>
  </si>
  <si>
    <t>Schejbal</t>
  </si>
  <si>
    <t>Schmidt</t>
  </si>
  <si>
    <t>Syrůček</t>
  </si>
  <si>
    <t>Špaček</t>
  </si>
  <si>
    <t>Tománková</t>
  </si>
  <si>
    <t>Vachek</t>
  </si>
  <si>
    <t>Boháčová</t>
  </si>
  <si>
    <t>Burianová</t>
  </si>
  <si>
    <t>Cicko</t>
  </si>
  <si>
    <t>Bryan Peter</t>
  </si>
  <si>
    <t>Kernytska</t>
  </si>
  <si>
    <t>Zita</t>
  </si>
  <si>
    <t>Klučková</t>
  </si>
  <si>
    <t>Eva</t>
  </si>
  <si>
    <t>Košťál</t>
  </si>
  <si>
    <t>Kushnir</t>
  </si>
  <si>
    <t>Roksolana</t>
  </si>
  <si>
    <t>Kutnar</t>
  </si>
  <si>
    <t>Matoušek</t>
  </si>
  <si>
    <t>Nožička</t>
  </si>
  <si>
    <t>Pechanec</t>
  </si>
  <si>
    <t>Pospíšilová</t>
  </si>
  <si>
    <t>Sankovič</t>
  </si>
  <si>
    <t>Svozil</t>
  </si>
  <si>
    <t>Špičán</t>
  </si>
  <si>
    <t>Valešová</t>
  </si>
  <si>
    <t>Vrobel</t>
  </si>
  <si>
    <t>František</t>
  </si>
  <si>
    <t>Žáková</t>
  </si>
  <si>
    <t>třídní učitel: Mgr. Zacharová Klára</t>
  </si>
  <si>
    <t>Počet celkem: 29  z toho chlapců: 17  dívek: 12</t>
  </si>
  <si>
    <t>Ž</t>
  </si>
  <si>
    <t>K</t>
  </si>
  <si>
    <t>Celkem</t>
  </si>
  <si>
    <t>CINGROŠ ADAM</t>
  </si>
  <si>
    <t>1.B</t>
  </si>
  <si>
    <t>FALTA NATHANIEL</t>
  </si>
  <si>
    <t>JEŽEK DANIEL</t>
  </si>
  <si>
    <t>JIROUT ALEŠ</t>
  </si>
  <si>
    <t>KIESZLER ŠTEFAN</t>
  </si>
  <si>
    <t>KLIMSZA MATYÁŠ</t>
  </si>
  <si>
    <t>KLIMSZA TADEÁŠ</t>
  </si>
  <si>
    <t>LINHART KRISTIÁN</t>
  </si>
  <si>
    <t>MACH MATYÁŠ</t>
  </si>
  <si>
    <t>MASÁK TOBIÁŠ</t>
  </si>
  <si>
    <t>NETÍK FILIP</t>
  </si>
  <si>
    <t>PRAŽÁK DOMINIK</t>
  </si>
  <si>
    <t>SCHEJBAL VOJTĚCH</t>
  </si>
  <si>
    <t>SCHMIDT DAVID</t>
  </si>
  <si>
    <t>SYRŮČEK PETR</t>
  </si>
  <si>
    <t>ŠPAČEK PAVEL</t>
  </si>
  <si>
    <t>VACHEK TOMÁŠ</t>
  </si>
  <si>
    <t>BARTOŇOVÁ NELLA</t>
  </si>
  <si>
    <t>BORŮVKOVÁ ANNA</t>
  </si>
  <si>
    <t>DYTRYCHOVÁ LUCIE</t>
  </si>
  <si>
    <t>HUŠKOVÁ GABRIELA</t>
  </si>
  <si>
    <t>KINČLOVÁ MARIE</t>
  </si>
  <si>
    <t>KRSKOVÁ ANNA AMÉLIE</t>
  </si>
  <si>
    <t>KRYSLOVÁ ANEŽKA</t>
  </si>
  <si>
    <t>MAŠKOVÁ NATÁLIE</t>
  </si>
  <si>
    <t>ORNSTOVÁ VIKTORIE</t>
  </si>
  <si>
    <t>POKORNÁ VALERIE</t>
  </si>
  <si>
    <t>SEMERÁKOVÁ RADKA</t>
  </si>
  <si>
    <t>TOMÁNKOVÁ KRISTÝNA</t>
  </si>
  <si>
    <t>třídní učitel: Mgr. Marie Vlčková</t>
  </si>
  <si>
    <t>Počet celkem: 27</t>
  </si>
  <si>
    <t>1.A</t>
  </si>
  <si>
    <t>Počet celkem: 28</t>
  </si>
  <si>
    <t>třídní učitel: Mgr. Klára Kacetlová</t>
  </si>
  <si>
    <t>1.C</t>
  </si>
  <si>
    <t>třídní učitel: Mgr. Jitka Špačková</t>
  </si>
  <si>
    <t>2.A</t>
  </si>
  <si>
    <t>Počet celkem: 26</t>
  </si>
  <si>
    <t>třídní učitel: Mgr. Dagmar Straňáková</t>
  </si>
  <si>
    <t>2.B</t>
  </si>
  <si>
    <t>Počet celkem: 25</t>
  </si>
  <si>
    <t>třídní učitel: Mgr. Martina Krejčíková</t>
  </si>
  <si>
    <t>2.C</t>
  </si>
  <si>
    <t>třídní učitel: Mgr. Lenka Jandová</t>
  </si>
  <si>
    <t>3.A</t>
  </si>
  <si>
    <t>třídní učitel: Mgr. Ivana Klímová</t>
  </si>
  <si>
    <t>Počet celkem: 24</t>
  </si>
  <si>
    <t>3.B</t>
  </si>
  <si>
    <t>třídní učitel: Mgr. Simona Hornychová</t>
  </si>
  <si>
    <t>3.C</t>
  </si>
  <si>
    <t>třídní učitel: Mgr. Kamila Dariusová</t>
  </si>
  <si>
    <t>3.D</t>
  </si>
  <si>
    <t>třídní učitel: Mgr. Barbora Šamalová</t>
  </si>
  <si>
    <t>4.A</t>
  </si>
  <si>
    <t xml:space="preserve">Počet celkem: 29 </t>
  </si>
  <si>
    <t>třídní učitel: Mgr. Martina Dundová</t>
  </si>
  <si>
    <t>4.B</t>
  </si>
  <si>
    <t>třídní učitel: Mgr. Lucie Malá</t>
  </si>
  <si>
    <t>4.C</t>
  </si>
  <si>
    <t>třídní učitel: Mgr. Milena Lindrová</t>
  </si>
  <si>
    <t>Počet celkem: 22</t>
  </si>
  <si>
    <t>třídní učitel: Mgr. Blanka Teichmanová</t>
  </si>
  <si>
    <t>5.A</t>
  </si>
  <si>
    <t>5.B</t>
  </si>
  <si>
    <t>Počet celkem: 21</t>
  </si>
  <si>
    <t>třídní učitel: Mgr. Jana Nohejlová</t>
  </si>
  <si>
    <t>5.C</t>
  </si>
  <si>
    <t>třídní učitel: Mgr. Adéla Hronová</t>
  </si>
  <si>
    <t>5.D</t>
  </si>
  <si>
    <t>Počet celkem: 19</t>
  </si>
  <si>
    <t>třídní učitel: Mgr. Simona Sofková</t>
  </si>
  <si>
    <t>6.A</t>
  </si>
  <si>
    <t>třídní učitel: Mgr. Kateřina Jiranová</t>
  </si>
  <si>
    <t>6.B</t>
  </si>
  <si>
    <t>třídní učitel: Mgr. Veronika Teichmanová</t>
  </si>
  <si>
    <t>6.C</t>
  </si>
  <si>
    <t>třídní učitel: Mgr. Michaela Konrádyová</t>
  </si>
  <si>
    <t>6.D</t>
  </si>
  <si>
    <t>Počet celkem: 23</t>
  </si>
  <si>
    <t>třídní učitel: Mgr. Martina Suchanová</t>
  </si>
  <si>
    <t>Počet celkem: 24!</t>
  </si>
  <si>
    <t>třídní učitel: Mgr. Jiří Ducháček</t>
  </si>
  <si>
    <t>7.A</t>
  </si>
  <si>
    <t>7.B</t>
  </si>
  <si>
    <t>třídní učitel: Mgr. Sylva Balcarová</t>
  </si>
  <si>
    <t>7.C</t>
  </si>
  <si>
    <t>třídní učitel: Mgr. Tereza Kozderková</t>
  </si>
  <si>
    <t>8.A</t>
  </si>
  <si>
    <t>třídní učitel: Mgr. Tomáš Skála</t>
  </si>
  <si>
    <t>třídní učitel: Mgr. Eva Korychová</t>
  </si>
  <si>
    <t>8.B</t>
  </si>
  <si>
    <t>8.C</t>
  </si>
  <si>
    <t>třídní učitel: Mgr. Barbora Špitálníková</t>
  </si>
  <si>
    <t>9.A</t>
  </si>
  <si>
    <t>třídní učitel: Mgr. Petr Rauer</t>
  </si>
  <si>
    <t>9.B</t>
  </si>
  <si>
    <t>třídní učitel: Mgr. Markéta Uhlířová</t>
  </si>
  <si>
    <t>9.C</t>
  </si>
  <si>
    <t>třídní učitel: Mgr. Dušan Kříž</t>
  </si>
  <si>
    <t>Sběr kaštanů a žaludů - Třídy</t>
  </si>
  <si>
    <t>Pořadí</t>
  </si>
  <si>
    <t>Třídy</t>
  </si>
  <si>
    <t>Zpracoval: P.Rauer</t>
  </si>
  <si>
    <t>Nejlepší ze třídy</t>
  </si>
  <si>
    <t>I.A</t>
  </si>
  <si>
    <t>I.B</t>
  </si>
  <si>
    <t>I.C</t>
  </si>
  <si>
    <t>II.A</t>
  </si>
  <si>
    <t>II.B</t>
  </si>
  <si>
    <t>II.C</t>
  </si>
  <si>
    <t>III.A</t>
  </si>
  <si>
    <t>III.B</t>
  </si>
  <si>
    <t>III.C</t>
  </si>
  <si>
    <t>IV.A</t>
  </si>
  <si>
    <t>IV.B</t>
  </si>
  <si>
    <t>IV.C</t>
  </si>
  <si>
    <t>V.A</t>
  </si>
  <si>
    <t>V.B</t>
  </si>
  <si>
    <t>V.C</t>
  </si>
  <si>
    <t>V.D</t>
  </si>
  <si>
    <t>VI.A</t>
  </si>
  <si>
    <t>VI.B</t>
  </si>
  <si>
    <t>VI.C</t>
  </si>
  <si>
    <t>VII.A</t>
  </si>
  <si>
    <t>VII.B</t>
  </si>
  <si>
    <t>VII.C</t>
  </si>
  <si>
    <t>VIII.A</t>
  </si>
  <si>
    <t>VIII.B</t>
  </si>
  <si>
    <t>VIII.C</t>
  </si>
  <si>
    <t>IX.A</t>
  </si>
  <si>
    <t>IX.B</t>
  </si>
  <si>
    <t>IX.C</t>
  </si>
  <si>
    <t>III.D</t>
  </si>
  <si>
    <t>VI.D</t>
  </si>
  <si>
    <t>Nejlepší ze školy</t>
  </si>
  <si>
    <t>%ní, týmová účast třídy na sběru</t>
  </si>
  <si>
    <t xml:space="preserve">Marešová </t>
  </si>
  <si>
    <t>Milada</t>
  </si>
  <si>
    <t>Rauer</t>
  </si>
  <si>
    <t xml:space="preserve">Třídy </t>
  </si>
  <si>
    <t>Týmovost</t>
  </si>
  <si>
    <t>13. místo</t>
  </si>
  <si>
    <t>3.týden</t>
  </si>
  <si>
    <t>20.10.</t>
  </si>
  <si>
    <t>13. místo z 30.</t>
  </si>
  <si>
    <t>17.10.</t>
  </si>
  <si>
    <r>
      <rPr>
        <b/>
        <u/>
        <sz val="14"/>
        <rFont val="Arial"/>
        <family val="2"/>
        <charset val="238"/>
      </rPr>
      <t>Výsledky po 3 týdnech sběru.</t>
    </r>
    <r>
      <rPr>
        <sz val="14"/>
        <rFont val="Arial"/>
        <family val="2"/>
        <charset val="238"/>
      </rPr>
      <t xml:space="preserve"> Na prvním místě a  vítěz sběru za tento rok bude nejspíše 3.A, náskok je mega velký, to už není o parník, ale o Titanik. Obhájí tak 1. místo z minulého roku. O druhé a třetí místo to bude ještě zajímavé, rozdíl jenom 5kg. V týmovosti, až neskutečně vyrovnané výsledky na čele. Kdo se obětuje pro tým?!! Více než 13kg nasbíralo 117 žáků a odměna je nemine, karta do Kaufu, nebo 50 Kč v hotovosti. Do sběru se  zapojilo 176 žáků. Podrobné výsledky si rozklikněte na webu školy. 12 žáků již doneslo více než 120 kg. Nejvíce nasbíral  Danny M. z 3.A.  Ukončení sběru bude v úterý 21.10.!!! Příští pondělí (27.10.) poslední, konečné tabulky a závěrečné výsledky. Lístečky předejte třídním nejpozději v pátek (24.10.).  Žaludů letos velmi málo, ale jinak to byla jízda a nasbíralo se více než loni.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</si>
</sst>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name val="Calibri"/>
    </font>
    <font>
      <b/>
      <sz val="12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20"/>
      <name val="Arial"/>
      <family val="2"/>
      <charset val="238"/>
    </font>
    <font>
      <b/>
      <sz val="10"/>
      <name val="Arial"/>
      <family val="2"/>
      <charset val="238"/>
    </font>
    <font>
      <b/>
      <sz val="16"/>
      <name val="Arial"/>
      <family val="2"/>
      <charset val="238"/>
    </font>
    <font>
      <b/>
      <sz val="20"/>
      <name val="Arial"/>
      <family val="2"/>
      <charset val="238"/>
    </font>
    <font>
      <sz val="18"/>
      <name val="Arial"/>
      <family val="2"/>
      <charset val="238"/>
    </font>
    <font>
      <b/>
      <sz val="10"/>
      <color indexed="8"/>
      <name val="Times New Roman"/>
      <family val="1"/>
      <charset val="238"/>
    </font>
    <font>
      <sz val="14"/>
      <name val="Arial"/>
      <family val="2"/>
      <charset val="238"/>
    </font>
    <font>
      <sz val="8"/>
      <color indexed="8"/>
      <name val="Calibri"/>
      <family val="2"/>
      <charset val="238"/>
    </font>
    <font>
      <b/>
      <sz val="8"/>
      <color indexed="8"/>
      <name val="Calibri"/>
      <family val="2"/>
      <charset val="238"/>
    </font>
    <font>
      <b/>
      <sz val="18"/>
      <name val="Arial"/>
      <family val="2"/>
      <charset val="238"/>
    </font>
    <font>
      <sz val="16"/>
      <name val="Arial"/>
      <family val="2"/>
      <charset val="238"/>
    </font>
    <font>
      <b/>
      <sz val="22"/>
      <name val="Arial"/>
      <family val="2"/>
      <charset val="238"/>
    </font>
    <font>
      <sz val="8"/>
      <name val="Arial"/>
      <family val="2"/>
      <charset val="238"/>
    </font>
    <font>
      <sz val="6"/>
      <color indexed="8"/>
      <name val="Calibri"/>
      <family val="2"/>
      <charset val="238"/>
    </font>
    <font>
      <sz val="12"/>
      <name val="Arial"/>
      <family val="2"/>
      <charset val="238"/>
    </font>
    <font>
      <b/>
      <sz val="20"/>
      <color indexed="8"/>
      <name val="Calibri"/>
      <family val="2"/>
      <charset val="238"/>
    </font>
    <font>
      <sz val="9"/>
      <color indexed="8"/>
      <name val="Arial CE"/>
      <charset val="238"/>
    </font>
    <font>
      <sz val="20"/>
      <color indexed="8"/>
      <name val="Calibri"/>
      <family val="2"/>
      <charset val="238"/>
    </font>
    <font>
      <sz val="18"/>
      <color indexed="8"/>
      <name val="Calibri"/>
      <family val="2"/>
      <charset val="238"/>
    </font>
    <font>
      <b/>
      <sz val="16"/>
      <color indexed="8"/>
      <name val="Calibri"/>
      <family val="2"/>
      <charset val="238"/>
    </font>
    <font>
      <sz val="11"/>
      <name val="Arial"/>
      <family val="2"/>
      <charset val="238"/>
    </font>
    <font>
      <b/>
      <sz val="20"/>
      <color indexed="8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20"/>
      <color theme="1"/>
      <name val="Calibri"/>
      <family val="2"/>
      <charset val="238"/>
      <scheme val="minor"/>
    </font>
    <font>
      <b/>
      <sz val="18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14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b/>
      <sz val="10"/>
      <name val="Times New Roman"/>
      <family val="1"/>
      <charset val="238"/>
    </font>
    <font>
      <sz val="18"/>
      <color theme="1"/>
      <name val="Arial"/>
      <family val="2"/>
      <charset val="238"/>
    </font>
    <font>
      <b/>
      <sz val="12"/>
      <name val="Arial"/>
      <family val="2"/>
      <charset val="238"/>
    </font>
    <font>
      <sz val="20"/>
      <color theme="1"/>
      <name val="Arial"/>
      <family val="2"/>
      <charset val="238"/>
    </font>
    <font>
      <sz val="20"/>
      <color rgb="FFFF0000"/>
      <name val="Arial"/>
      <family val="2"/>
      <charset val="238"/>
    </font>
    <font>
      <b/>
      <sz val="22"/>
      <color theme="1"/>
      <name val="Arial"/>
      <family val="2"/>
      <charset val="238"/>
    </font>
    <font>
      <b/>
      <sz val="14"/>
      <name val="Arial"/>
      <family val="2"/>
      <charset val="238"/>
    </font>
    <font>
      <sz val="18"/>
      <color rgb="FFFF0000"/>
      <name val="Arial"/>
      <family val="2"/>
      <charset val="238"/>
    </font>
    <font>
      <sz val="19"/>
      <color rgb="FFFF0066"/>
      <name val="Arial"/>
      <family val="2"/>
      <charset val="238"/>
    </font>
    <font>
      <sz val="19"/>
      <color theme="1"/>
      <name val="Arial"/>
      <family val="2"/>
      <charset val="238"/>
    </font>
    <font>
      <sz val="19"/>
      <name val="Arial"/>
      <family val="2"/>
      <charset val="238"/>
    </font>
    <font>
      <sz val="19"/>
      <color rgb="FFFF0000"/>
      <name val="Arial"/>
      <family val="2"/>
      <charset val="238"/>
    </font>
    <font>
      <sz val="20"/>
      <color theme="1"/>
      <name val="Calibri"/>
      <family val="2"/>
      <scheme val="minor"/>
    </font>
    <font>
      <sz val="20"/>
      <color indexed="8"/>
      <name val="Arial"/>
      <family val="2"/>
      <charset val="238"/>
    </font>
    <font>
      <b/>
      <sz val="22"/>
      <color indexed="8"/>
      <name val="Calibri"/>
      <family val="2"/>
      <charset val="238"/>
    </font>
    <font>
      <b/>
      <u/>
      <sz val="14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5"/>
      <name val="Arial"/>
      <family val="2"/>
      <charset val="238"/>
    </font>
    <font>
      <b/>
      <sz val="22"/>
      <color theme="1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rgb="FFFF3300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6">
    <xf numFmtId="0" fontId="0" fillId="0" borderId="0"/>
    <xf numFmtId="0" fontId="4" fillId="0" borderId="0"/>
    <xf numFmtId="0" fontId="12" fillId="0" borderId="0"/>
    <xf numFmtId="0" fontId="3" fillId="0" borderId="0"/>
    <xf numFmtId="0" fontId="2" fillId="0" borderId="0"/>
    <xf numFmtId="0" fontId="12" fillId="0" borderId="0"/>
  </cellStyleXfs>
  <cellXfs count="430">
    <xf numFmtId="0" fontId="0" fillId="0" borderId="0" xfId="0"/>
    <xf numFmtId="0" fontId="5" fillId="0" borderId="0" xfId="0" applyFont="1"/>
    <xf numFmtId="0" fontId="6" fillId="0" borderId="0" xfId="1" applyFont="1"/>
    <xf numFmtId="0" fontId="4" fillId="0" borderId="0" xfId="1"/>
    <xf numFmtId="0" fontId="7" fillId="0" borderId="0" xfId="1" applyFont="1"/>
    <xf numFmtId="0" fontId="4" fillId="0" borderId="0" xfId="1" applyAlignment="1">
      <alignment horizontal="center"/>
    </xf>
    <xf numFmtId="0" fontId="8" fillId="0" borderId="1" xfId="1" applyFont="1" applyFill="1" applyBorder="1"/>
    <xf numFmtId="49" fontId="4" fillId="0" borderId="1" xfId="1" applyNumberFormat="1" applyFill="1" applyBorder="1"/>
    <xf numFmtId="0" fontId="9" fillId="0" borderId="2" xfId="1" applyFont="1" applyFill="1" applyBorder="1" applyAlignment="1">
      <alignment horizontal="center"/>
    </xf>
    <xf numFmtId="0" fontId="9" fillId="0" borderId="3" xfId="1" applyFont="1" applyFill="1" applyBorder="1" applyAlignment="1">
      <alignment horizontal="center"/>
    </xf>
    <xf numFmtId="0" fontId="9" fillId="0" borderId="1" xfId="1" applyFont="1" applyFill="1" applyBorder="1" applyAlignment="1">
      <alignment horizontal="center"/>
    </xf>
    <xf numFmtId="0" fontId="8" fillId="0" borderId="4" xfId="1" applyFont="1" applyBorder="1"/>
    <xf numFmtId="49" fontId="4" fillId="0" borderId="4" xfId="1" applyNumberFormat="1" applyBorder="1"/>
    <xf numFmtId="0" fontId="4" fillId="0" borderId="5" xfId="1" applyBorder="1" applyAlignment="1">
      <alignment horizontal="center"/>
    </xf>
    <xf numFmtId="0" fontId="4" fillId="0" borderId="6" xfId="1" applyBorder="1" applyAlignment="1">
      <alignment horizontal="center"/>
    </xf>
    <xf numFmtId="0" fontId="9" fillId="0" borderId="6" xfId="1" applyFont="1" applyFill="1" applyBorder="1" applyAlignment="1">
      <alignment horizontal="center"/>
    </xf>
    <xf numFmtId="0" fontId="9" fillId="0" borderId="4" xfId="1" applyFont="1" applyFill="1" applyBorder="1" applyAlignment="1">
      <alignment horizontal="center"/>
    </xf>
    <xf numFmtId="0" fontId="8" fillId="0" borderId="7" xfId="1" applyFont="1" applyBorder="1"/>
    <xf numFmtId="49" fontId="4" fillId="0" borderId="7" xfId="1" applyNumberFormat="1" applyBorder="1"/>
    <xf numFmtId="0" fontId="4" fillId="0" borderId="8" xfId="1" applyBorder="1" applyAlignment="1">
      <alignment horizontal="center"/>
    </xf>
    <xf numFmtId="0" fontId="4" fillId="0" borderId="9" xfId="1" applyBorder="1" applyAlignment="1">
      <alignment horizontal="center"/>
    </xf>
    <xf numFmtId="0" fontId="9" fillId="0" borderId="9" xfId="1" applyFont="1" applyFill="1" applyBorder="1" applyAlignment="1">
      <alignment horizontal="center"/>
    </xf>
    <xf numFmtId="0" fontId="9" fillId="0" borderId="7" xfId="1" applyFont="1" applyFill="1" applyBorder="1" applyAlignment="1">
      <alignment horizontal="center"/>
    </xf>
    <xf numFmtId="0" fontId="10" fillId="0" borderId="5" xfId="1" applyFont="1" applyFill="1" applyBorder="1" applyAlignment="1">
      <alignment horizontal="center"/>
    </xf>
    <xf numFmtId="0" fontId="10" fillId="0" borderId="6" xfId="1" applyFont="1" applyFill="1" applyBorder="1" applyAlignment="1">
      <alignment horizontal="center"/>
    </xf>
    <xf numFmtId="0" fontId="9" fillId="0" borderId="5" xfId="1" applyFont="1" applyFill="1" applyBorder="1" applyAlignment="1">
      <alignment horizontal="center"/>
    </xf>
    <xf numFmtId="10" fontId="4" fillId="0" borderId="0" xfId="1" applyNumberFormat="1"/>
    <xf numFmtId="0" fontId="4" fillId="0" borderId="10" xfId="1" applyBorder="1" applyAlignment="1">
      <alignment horizontal="center"/>
    </xf>
    <xf numFmtId="0" fontId="4" fillId="0" borderId="11" xfId="1" applyBorder="1" applyAlignment="1">
      <alignment horizontal="center"/>
    </xf>
    <xf numFmtId="0" fontId="4" fillId="0" borderId="8" xfId="1" applyBorder="1"/>
    <xf numFmtId="0" fontId="4" fillId="0" borderId="9" xfId="1" applyBorder="1"/>
    <xf numFmtId="0" fontId="4" fillId="0" borderId="7" xfId="1" applyBorder="1"/>
    <xf numFmtId="49" fontId="4" fillId="0" borderId="12" xfId="1" applyNumberFormat="1" applyBorder="1"/>
    <xf numFmtId="0" fontId="4" fillId="0" borderId="12" xfId="1" applyBorder="1"/>
    <xf numFmtId="0" fontId="4" fillId="0" borderId="11" xfId="1" applyBorder="1"/>
    <xf numFmtId="0" fontId="8" fillId="0" borderId="13" xfId="1" applyFont="1" applyBorder="1"/>
    <xf numFmtId="49" fontId="4" fillId="0" borderId="13" xfId="1" applyNumberFormat="1" applyBorder="1"/>
    <xf numFmtId="0" fontId="9" fillId="0" borderId="13" xfId="1" applyFont="1" applyFill="1" applyBorder="1" applyAlignment="1">
      <alignment horizontal="center"/>
    </xf>
    <xf numFmtId="0" fontId="4" fillId="0" borderId="14" xfId="1" applyBorder="1" applyAlignment="1">
      <alignment horizontal="center"/>
    </xf>
    <xf numFmtId="0" fontId="4" fillId="0" borderId="15" xfId="1" applyBorder="1" applyAlignment="1">
      <alignment horizontal="center"/>
    </xf>
    <xf numFmtId="0" fontId="4" fillId="0" borderId="15" xfId="1" applyFill="1" applyBorder="1" applyAlignment="1">
      <alignment horizontal="center"/>
    </xf>
    <xf numFmtId="0" fontId="8" fillId="0" borderId="3" xfId="1" applyFont="1" applyFill="1" applyBorder="1"/>
    <xf numFmtId="0" fontId="8" fillId="0" borderId="6" xfId="1" applyFont="1" applyBorder="1"/>
    <xf numFmtId="0" fontId="8" fillId="0" borderId="9" xfId="1" applyFont="1" applyBorder="1"/>
    <xf numFmtId="0" fontId="4" fillId="0" borderId="16" xfId="1" applyBorder="1" applyAlignment="1">
      <alignment horizontal="center"/>
    </xf>
    <xf numFmtId="0" fontId="4" fillId="0" borderId="17" xfId="1" applyBorder="1" applyAlignment="1">
      <alignment horizontal="center"/>
    </xf>
    <xf numFmtId="0" fontId="4" fillId="0" borderId="18" xfId="1" applyBorder="1" applyAlignment="1">
      <alignment horizontal="center"/>
    </xf>
    <xf numFmtId="0" fontId="4" fillId="0" borderId="17" xfId="1" applyBorder="1"/>
    <xf numFmtId="0" fontId="4" fillId="0" borderId="19" xfId="1" applyBorder="1" applyAlignment="1">
      <alignment horizontal="center"/>
    </xf>
    <xf numFmtId="0" fontId="4" fillId="0" borderId="26" xfId="1" applyBorder="1" applyAlignment="1">
      <alignment horizontal="center"/>
    </xf>
    <xf numFmtId="0" fontId="4" fillId="0" borderId="27" xfId="1" applyBorder="1" applyAlignment="1">
      <alignment horizontal="center"/>
    </xf>
    <xf numFmtId="0" fontId="8" fillId="0" borderId="28" xfId="1" applyFont="1" applyBorder="1"/>
    <xf numFmtId="0" fontId="4" fillId="0" borderId="29" xfId="1" applyBorder="1" applyAlignment="1">
      <alignment horizontal="center"/>
    </xf>
    <xf numFmtId="0" fontId="9" fillId="0" borderId="28" xfId="1" applyFont="1" applyFill="1" applyBorder="1" applyAlignment="1">
      <alignment horizontal="center"/>
    </xf>
    <xf numFmtId="0" fontId="11" fillId="0" borderId="20" xfId="0" applyFont="1" applyBorder="1"/>
    <xf numFmtId="0" fontId="11" fillId="0" borderId="21" xfId="0" applyFont="1" applyBorder="1"/>
    <xf numFmtId="0" fontId="11" fillId="0" borderId="22" xfId="0" applyFont="1" applyBorder="1"/>
    <xf numFmtId="0" fontId="11" fillId="0" borderId="23" xfId="0" applyFont="1" applyBorder="1"/>
    <xf numFmtId="0" fontId="11" fillId="0" borderId="24" xfId="0" applyFont="1" applyBorder="1"/>
    <xf numFmtId="0" fontId="11" fillId="0" borderId="25" xfId="0" applyFont="1" applyBorder="1"/>
    <xf numFmtId="0" fontId="4" fillId="0" borderId="30" xfId="1" applyBorder="1"/>
    <xf numFmtId="0" fontId="4" fillId="0" borderId="28" xfId="1" applyBorder="1"/>
    <xf numFmtId="0" fontId="4" fillId="0" borderId="30" xfId="1" applyBorder="1" applyAlignment="1">
      <alignment horizontal="center"/>
    </xf>
    <xf numFmtId="0" fontId="4" fillId="0" borderId="28" xfId="1" applyBorder="1" applyAlignment="1">
      <alignment horizontal="center"/>
    </xf>
    <xf numFmtId="0" fontId="13" fillId="0" borderId="0" xfId="2" applyFont="1"/>
    <xf numFmtId="0" fontId="12" fillId="0" borderId="0" xfId="2"/>
    <xf numFmtId="0" fontId="12" fillId="0" borderId="0" xfId="2" applyFill="1" applyAlignment="1">
      <alignment horizontal="center"/>
    </xf>
    <xf numFmtId="0" fontId="3" fillId="0" borderId="0" xfId="3"/>
    <xf numFmtId="0" fontId="14" fillId="2" borderId="31" xfId="2" applyFont="1" applyFill="1" applyBorder="1"/>
    <xf numFmtId="0" fontId="13" fillId="2" borderId="32" xfId="2" applyFont="1" applyFill="1" applyBorder="1"/>
    <xf numFmtId="0" fontId="13" fillId="2" borderId="33" xfId="2" applyFont="1" applyFill="1" applyBorder="1" applyAlignment="1">
      <alignment horizontal="center"/>
    </xf>
    <xf numFmtId="0" fontId="13" fillId="0" borderId="0" xfId="2" applyFont="1" applyFill="1" applyBorder="1" applyAlignment="1">
      <alignment horizontal="center"/>
    </xf>
    <xf numFmtId="16" fontId="15" fillId="3" borderId="15" xfId="2" applyNumberFormat="1" applyFont="1" applyFill="1" applyBorder="1" applyAlignment="1">
      <alignment horizontal="center" vertical="center"/>
    </xf>
    <xf numFmtId="0" fontId="16" fillId="4" borderId="3" xfId="2" applyFont="1" applyFill="1" applyBorder="1" applyAlignment="1">
      <alignment horizontal="center" vertical="center"/>
    </xf>
    <xf numFmtId="0" fontId="16" fillId="4" borderId="1" xfId="2" applyFont="1" applyFill="1" applyBorder="1" applyAlignment="1">
      <alignment horizontal="left" vertical="center"/>
    </xf>
    <xf numFmtId="164" fontId="16" fillId="4" borderId="2" xfId="2" applyNumberFormat="1" applyFont="1" applyFill="1" applyBorder="1" applyAlignment="1">
      <alignment horizontal="center" vertical="center"/>
    </xf>
    <xf numFmtId="164" fontId="17" fillId="0" borderId="0" xfId="2" applyNumberFormat="1" applyFont="1" applyFill="1" applyBorder="1" applyAlignment="1">
      <alignment horizontal="center"/>
    </xf>
    <xf numFmtId="0" fontId="18" fillId="0" borderId="0" xfId="3" applyFont="1" applyAlignment="1">
      <alignment horizontal="center"/>
    </xf>
    <xf numFmtId="0" fontId="16" fillId="5" borderId="9" xfId="2" applyFont="1" applyFill="1" applyBorder="1" applyAlignment="1">
      <alignment horizontal="center" vertical="center"/>
    </xf>
    <xf numFmtId="0" fontId="16" fillId="5" borderId="7" xfId="2" applyFont="1" applyFill="1" applyBorder="1" applyAlignment="1">
      <alignment horizontal="left" vertical="center"/>
    </xf>
    <xf numFmtId="164" fontId="16" fillId="5" borderId="8" xfId="2" applyNumberFormat="1" applyFont="1" applyFill="1" applyBorder="1" applyAlignment="1">
      <alignment horizontal="center" vertical="center"/>
    </xf>
    <xf numFmtId="164" fontId="20" fillId="0" borderId="0" xfId="3" applyNumberFormat="1" applyFont="1"/>
    <xf numFmtId="9" fontId="21" fillId="0" borderId="0" xfId="3" applyNumberFormat="1" applyFont="1"/>
    <xf numFmtId="0" fontId="16" fillId="6" borderId="11" xfId="2" applyFont="1" applyFill="1" applyBorder="1" applyAlignment="1">
      <alignment horizontal="center" vertical="center"/>
    </xf>
    <xf numFmtId="0" fontId="16" fillId="6" borderId="12" xfId="2" applyFont="1" applyFill="1" applyBorder="1" applyAlignment="1">
      <alignment horizontal="left" vertical="center"/>
    </xf>
    <xf numFmtId="164" fontId="16" fillId="6" borderId="10" xfId="2" applyNumberFormat="1" applyFont="1" applyFill="1" applyBorder="1" applyAlignment="1">
      <alignment horizontal="center" vertical="center"/>
    </xf>
    <xf numFmtId="0" fontId="17" fillId="7" borderId="3" xfId="2" applyFont="1" applyFill="1" applyBorder="1" applyAlignment="1">
      <alignment horizontal="center" vertical="center"/>
    </xf>
    <xf numFmtId="0" fontId="17" fillId="7" borderId="1" xfId="2" applyFont="1" applyFill="1" applyBorder="1" applyAlignment="1">
      <alignment horizontal="left" vertical="center"/>
    </xf>
    <xf numFmtId="164" fontId="22" fillId="7" borderId="2" xfId="2" applyNumberFormat="1" applyFont="1" applyFill="1" applyBorder="1" applyAlignment="1">
      <alignment horizontal="center" vertical="center"/>
    </xf>
    <xf numFmtId="0" fontId="17" fillId="7" borderId="9" xfId="2" applyFont="1" applyFill="1" applyBorder="1" applyAlignment="1">
      <alignment horizontal="center" vertical="center"/>
    </xf>
    <xf numFmtId="0" fontId="17" fillId="7" borderId="7" xfId="2" applyFont="1" applyFill="1" applyBorder="1" applyAlignment="1">
      <alignment horizontal="left" vertical="center"/>
    </xf>
    <xf numFmtId="164" fontId="22" fillId="7" borderId="8" xfId="2" applyNumberFormat="1" applyFont="1" applyFill="1" applyBorder="1" applyAlignment="1">
      <alignment horizontal="center" vertical="center"/>
    </xf>
    <xf numFmtId="0" fontId="17" fillId="7" borderId="34" xfId="2" applyFont="1" applyFill="1" applyBorder="1" applyAlignment="1">
      <alignment horizontal="center" vertical="center"/>
    </xf>
    <xf numFmtId="164" fontId="22" fillId="7" borderId="36" xfId="2" applyNumberFormat="1" applyFont="1" applyFill="1" applyBorder="1" applyAlignment="1">
      <alignment horizontal="center" vertical="center"/>
    </xf>
    <xf numFmtId="0" fontId="17" fillId="0" borderId="6" xfId="2" applyFont="1" applyFill="1" applyBorder="1" applyAlignment="1">
      <alignment horizontal="center" vertical="center"/>
    </xf>
    <xf numFmtId="0" fontId="17" fillId="0" borderId="4" xfId="2" applyFont="1" applyFill="1" applyBorder="1" applyAlignment="1">
      <alignment horizontal="left" vertical="center"/>
    </xf>
    <xf numFmtId="0" fontId="17" fillId="0" borderId="9" xfId="2" applyFont="1" applyFill="1" applyBorder="1" applyAlignment="1">
      <alignment horizontal="center" vertical="center"/>
    </xf>
    <xf numFmtId="0" fontId="17" fillId="0" borderId="7" xfId="2" applyFont="1" applyFill="1" applyBorder="1" applyAlignment="1">
      <alignment horizontal="left" vertical="center"/>
    </xf>
    <xf numFmtId="164" fontId="23" fillId="0" borderId="5" xfId="2" applyNumberFormat="1" applyFont="1" applyFill="1" applyBorder="1" applyAlignment="1">
      <alignment horizontal="center" vertical="center"/>
    </xf>
    <xf numFmtId="164" fontId="23" fillId="0" borderId="8" xfId="2" applyNumberFormat="1" applyFont="1" applyFill="1" applyBorder="1" applyAlignment="1">
      <alignment horizontal="center" vertical="center"/>
    </xf>
    <xf numFmtId="0" fontId="17" fillId="0" borderId="28" xfId="2" applyFont="1" applyFill="1" applyBorder="1" applyAlignment="1">
      <alignment horizontal="center" vertical="center"/>
    </xf>
    <xf numFmtId="0" fontId="20" fillId="0" borderId="0" xfId="3" applyFont="1" applyAlignment="1">
      <alignment horizontal="center" vertical="center"/>
    </xf>
    <xf numFmtId="0" fontId="25" fillId="0" borderId="0" xfId="2" applyFont="1" applyAlignment="1">
      <alignment horizontal="center"/>
    </xf>
    <xf numFmtId="0" fontId="17" fillId="0" borderId="0" xfId="2" applyFont="1"/>
    <xf numFmtId="164" fontId="22" fillId="0" borderId="0" xfId="2" applyNumberFormat="1" applyFont="1" applyFill="1" applyBorder="1" applyAlignment="1">
      <alignment horizontal="center"/>
    </xf>
    <xf numFmtId="0" fontId="25" fillId="0" borderId="0" xfId="2" applyNumberFormat="1" applyFont="1" applyAlignment="1">
      <alignment horizontal="center" vertical="center"/>
    </xf>
    <xf numFmtId="9" fontId="25" fillId="0" borderId="0" xfId="2" applyNumberFormat="1" applyFont="1" applyAlignment="1">
      <alignment horizontal="center"/>
    </xf>
    <xf numFmtId="0" fontId="3" fillId="0" borderId="0" xfId="3" applyFill="1" applyBorder="1"/>
    <xf numFmtId="0" fontId="26" fillId="0" borderId="0" xfId="3" applyFont="1" applyAlignment="1">
      <alignment horizontal="center" vertical="center"/>
    </xf>
    <xf numFmtId="0" fontId="3" fillId="0" borderId="0" xfId="3" applyAlignment="1">
      <alignment horizontal="center"/>
    </xf>
    <xf numFmtId="0" fontId="3" fillId="0" borderId="0" xfId="3" applyFill="1"/>
    <xf numFmtId="0" fontId="12" fillId="0" borderId="0" xfId="2" applyBorder="1"/>
    <xf numFmtId="0" fontId="12" fillId="0" borderId="0" xfId="2" applyBorder="1" applyAlignment="1">
      <alignment horizontal="center"/>
    </xf>
    <xf numFmtId="0" fontId="9" fillId="0" borderId="17" xfId="1" applyFont="1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0" xfId="0" applyAlignment="1">
      <alignment horizontal="center"/>
    </xf>
    <xf numFmtId="0" fontId="11" fillId="0" borderId="37" xfId="0" applyFont="1" applyBorder="1"/>
    <xf numFmtId="0" fontId="11" fillId="0" borderId="38" xfId="0" applyFont="1" applyBorder="1"/>
    <xf numFmtId="0" fontId="0" fillId="0" borderId="4" xfId="0" applyBorder="1" applyAlignment="1">
      <alignment horizontal="center"/>
    </xf>
    <xf numFmtId="0" fontId="8" fillId="7" borderId="39" xfId="1" applyFont="1" applyFill="1" applyBorder="1"/>
    <xf numFmtId="0" fontId="11" fillId="7" borderId="14" xfId="0" applyFont="1" applyFill="1" applyBorder="1"/>
    <xf numFmtId="0" fontId="11" fillId="7" borderId="40" xfId="0" applyFont="1" applyFill="1" applyBorder="1"/>
    <xf numFmtId="0" fontId="0" fillId="7" borderId="15" xfId="0" applyFill="1" applyBorder="1" applyAlignment="1">
      <alignment horizontal="center"/>
    </xf>
    <xf numFmtId="0" fontId="9" fillId="7" borderId="39" xfId="1" applyFont="1" applyFill="1" applyBorder="1" applyAlignment="1">
      <alignment horizontal="center"/>
    </xf>
    <xf numFmtId="0" fontId="9" fillId="7" borderId="15" xfId="1" applyFont="1" applyFill="1" applyBorder="1" applyAlignment="1">
      <alignment horizontal="center"/>
    </xf>
    <xf numFmtId="0" fontId="9" fillId="0" borderId="8" xfId="1" applyFont="1" applyFill="1" applyBorder="1" applyAlignment="1">
      <alignment horizontal="center"/>
    </xf>
    <xf numFmtId="0" fontId="10" fillId="0" borderId="8" xfId="1" applyFont="1" applyFill="1" applyBorder="1" applyAlignment="1">
      <alignment horizontal="center"/>
    </xf>
    <xf numFmtId="0" fontId="10" fillId="0" borderId="9" xfId="1" applyFont="1" applyFill="1" applyBorder="1" applyAlignment="1">
      <alignment horizontal="center"/>
    </xf>
    <xf numFmtId="0" fontId="9" fillId="7" borderId="42" xfId="1" applyFont="1" applyFill="1" applyBorder="1" applyAlignment="1">
      <alignment horizontal="center"/>
    </xf>
    <xf numFmtId="0" fontId="8" fillId="7" borderId="15" xfId="1" applyFont="1" applyFill="1" applyBorder="1"/>
    <xf numFmtId="0" fontId="4" fillId="7" borderId="42" xfId="1" applyFill="1" applyBorder="1" applyAlignment="1">
      <alignment horizontal="center"/>
    </xf>
    <xf numFmtId="0" fontId="4" fillId="7" borderId="39" xfId="1" applyFill="1" applyBorder="1" applyAlignment="1">
      <alignment horizontal="center"/>
    </xf>
    <xf numFmtId="0" fontId="10" fillId="7" borderId="42" xfId="1" applyFont="1" applyFill="1" applyBorder="1" applyAlignment="1">
      <alignment horizontal="center"/>
    </xf>
    <xf numFmtId="0" fontId="10" fillId="7" borderId="39" xfId="1" applyFont="1" applyFill="1" applyBorder="1" applyAlignment="1">
      <alignment horizontal="center"/>
    </xf>
    <xf numFmtId="0" fontId="17" fillId="0" borderId="7" xfId="2" applyFont="1" applyFill="1" applyBorder="1" applyAlignment="1">
      <alignment horizontal="center" vertical="center"/>
    </xf>
    <xf numFmtId="164" fontId="23" fillId="0" borderId="30" xfId="2" applyNumberFormat="1" applyFont="1" applyFill="1" applyBorder="1" applyAlignment="1">
      <alignment horizontal="center" vertical="center"/>
    </xf>
    <xf numFmtId="0" fontId="17" fillId="0" borderId="26" xfId="2" applyFont="1" applyFill="1" applyBorder="1"/>
    <xf numFmtId="164" fontId="24" fillId="8" borderId="43" xfId="2" applyNumberFormat="1" applyFont="1" applyFill="1" applyBorder="1" applyAlignment="1">
      <alignment horizontal="center"/>
    </xf>
    <xf numFmtId="0" fontId="17" fillId="0" borderId="44" xfId="2" applyFont="1" applyFill="1" applyBorder="1" applyAlignment="1">
      <alignment horizontal="center" vertical="center"/>
    </xf>
    <xf numFmtId="0" fontId="13" fillId="0" borderId="0" xfId="2" applyFont="1" applyAlignment="1">
      <alignment horizontal="left" vertical="center"/>
    </xf>
    <xf numFmtId="0" fontId="27" fillId="0" borderId="0" xfId="2" applyFont="1" applyAlignment="1">
      <alignment horizontal="center" vertical="center"/>
    </xf>
    <xf numFmtId="0" fontId="2" fillId="0" borderId="0" xfId="4"/>
    <xf numFmtId="0" fontId="16" fillId="7" borderId="7" xfId="2" applyFont="1" applyFill="1" applyBorder="1" applyAlignment="1">
      <alignment horizontal="center" vertical="center"/>
    </xf>
    <xf numFmtId="0" fontId="28" fillId="7" borderId="8" xfId="4" applyFont="1" applyFill="1" applyBorder="1" applyAlignment="1">
      <alignment horizontal="center" vertical="center"/>
    </xf>
    <xf numFmtId="0" fontId="16" fillId="9" borderId="7" xfId="2" applyFont="1" applyFill="1" applyBorder="1" applyAlignment="1">
      <alignment horizontal="center" vertical="center"/>
    </xf>
    <xf numFmtId="0" fontId="2" fillId="0" borderId="0" xfId="4" applyFill="1"/>
    <xf numFmtId="0" fontId="16" fillId="7" borderId="4" xfId="2" applyFont="1" applyFill="1" applyBorder="1" applyAlignment="1">
      <alignment horizontal="center" vertical="center"/>
    </xf>
    <xf numFmtId="0" fontId="28" fillId="7" borderId="5" xfId="4" applyFont="1" applyFill="1" applyBorder="1" applyAlignment="1">
      <alignment horizontal="center" vertical="center"/>
    </xf>
    <xf numFmtId="0" fontId="16" fillId="0" borderId="7" xfId="2" applyFont="1" applyFill="1" applyBorder="1" applyAlignment="1">
      <alignment horizontal="center" vertical="center"/>
    </xf>
    <xf numFmtId="0" fontId="28" fillId="0" borderId="8" xfId="4" applyFont="1" applyFill="1" applyBorder="1" applyAlignment="1">
      <alignment horizontal="center" vertical="center"/>
    </xf>
    <xf numFmtId="0" fontId="29" fillId="0" borderId="0" xfId="4" applyFont="1" applyBorder="1"/>
    <xf numFmtId="0" fontId="30" fillId="0" borderId="0" xfId="4" applyFont="1" applyAlignment="1">
      <alignment horizontal="center" vertical="center"/>
    </xf>
    <xf numFmtId="0" fontId="31" fillId="0" borderId="0" xfId="4" applyFont="1"/>
    <xf numFmtId="0" fontId="16" fillId="0" borderId="0" xfId="2" applyFont="1" applyFill="1" applyBorder="1" applyAlignment="1">
      <alignment horizontal="center" vertical="center"/>
    </xf>
    <xf numFmtId="0" fontId="32" fillId="0" borderId="0" xfId="4" applyFont="1" applyFill="1" applyBorder="1" applyAlignment="1">
      <alignment horizontal="center"/>
    </xf>
    <xf numFmtId="0" fontId="28" fillId="0" borderId="10" xfId="4" applyFont="1" applyFill="1" applyBorder="1" applyAlignment="1">
      <alignment horizontal="center" vertical="center"/>
    </xf>
    <xf numFmtId="0" fontId="13" fillId="0" borderId="0" xfId="2" applyFont="1" applyAlignment="1">
      <alignment vertical="center"/>
    </xf>
    <xf numFmtId="0" fontId="16" fillId="0" borderId="8" xfId="2" applyFont="1" applyFill="1" applyBorder="1" applyAlignment="1">
      <alignment vertical="center"/>
    </xf>
    <xf numFmtId="0" fontId="16" fillId="0" borderId="7" xfId="2" applyFont="1" applyFill="1" applyBorder="1" applyAlignment="1">
      <alignment vertical="center"/>
    </xf>
    <xf numFmtId="0" fontId="30" fillId="0" borderId="0" xfId="4" applyFont="1" applyAlignment="1">
      <alignment vertical="center"/>
    </xf>
    <xf numFmtId="0" fontId="16" fillId="0" borderId="0" xfId="2" applyFont="1" applyFill="1" applyBorder="1" applyAlignment="1">
      <alignment vertical="center"/>
    </xf>
    <xf numFmtId="0" fontId="2" fillId="0" borderId="0" xfId="4" applyAlignment="1"/>
    <xf numFmtId="0" fontId="34" fillId="0" borderId="8" xfId="4" applyNumberFormat="1" applyFont="1" applyFill="1" applyBorder="1" applyAlignment="1">
      <alignment horizontal="left" vertical="center"/>
    </xf>
    <xf numFmtId="0" fontId="34" fillId="0" borderId="7" xfId="4" applyNumberFormat="1" applyFont="1" applyFill="1" applyBorder="1" applyAlignment="1">
      <alignment horizontal="left" vertical="center"/>
    </xf>
    <xf numFmtId="0" fontId="37" fillId="0" borderId="0" xfId="4" applyFont="1" applyAlignment="1">
      <alignment horizontal="left" vertical="center"/>
    </xf>
    <xf numFmtId="0" fontId="36" fillId="0" borderId="0" xfId="4" applyNumberFormat="1" applyFont="1" applyFill="1" applyBorder="1" applyAlignment="1">
      <alignment horizontal="left" vertical="center"/>
    </xf>
    <xf numFmtId="0" fontId="16" fillId="9" borderId="8" xfId="2" applyFont="1" applyFill="1" applyBorder="1" applyAlignment="1">
      <alignment vertical="center"/>
    </xf>
    <xf numFmtId="0" fontId="34" fillId="9" borderId="8" xfId="4" applyNumberFormat="1" applyFont="1" applyFill="1" applyBorder="1" applyAlignment="1">
      <alignment horizontal="left" vertical="center"/>
    </xf>
    <xf numFmtId="0" fontId="16" fillId="7" borderId="8" xfId="2" applyFont="1" applyFill="1" applyBorder="1" applyAlignment="1">
      <alignment vertical="center"/>
    </xf>
    <xf numFmtId="0" fontId="34" fillId="7" borderId="8" xfId="4" applyNumberFormat="1" applyFont="1" applyFill="1" applyBorder="1" applyAlignment="1">
      <alignment horizontal="left" vertical="center"/>
    </xf>
    <xf numFmtId="0" fontId="16" fillId="7" borderId="7" xfId="2" applyFont="1" applyFill="1" applyBorder="1" applyAlignment="1">
      <alignment vertical="center"/>
    </xf>
    <xf numFmtId="0" fontId="34" fillId="7" borderId="7" xfId="4" applyNumberFormat="1" applyFont="1" applyFill="1" applyBorder="1" applyAlignment="1">
      <alignment horizontal="left" vertical="center"/>
    </xf>
    <xf numFmtId="0" fontId="16" fillId="7" borderId="5" xfId="2" applyFont="1" applyFill="1" applyBorder="1" applyAlignment="1">
      <alignment vertical="center"/>
    </xf>
    <xf numFmtId="0" fontId="34" fillId="7" borderId="5" xfId="4" applyNumberFormat="1" applyFont="1" applyFill="1" applyBorder="1" applyAlignment="1">
      <alignment horizontal="left" vertical="center"/>
    </xf>
    <xf numFmtId="0" fontId="33" fillId="0" borderId="0" xfId="2" applyFont="1"/>
    <xf numFmtId="0" fontId="19" fillId="0" borderId="0" xfId="2" applyFont="1"/>
    <xf numFmtId="0" fontId="12" fillId="0" borderId="0" xfId="2" applyFont="1" applyAlignment="1">
      <alignment horizontal="center"/>
    </xf>
    <xf numFmtId="0" fontId="38" fillId="4" borderId="15" xfId="4" applyFont="1" applyFill="1" applyBorder="1" applyAlignment="1">
      <alignment horizontal="center"/>
    </xf>
    <xf numFmtId="0" fontId="38" fillId="5" borderId="26" xfId="4" applyFont="1" applyFill="1" applyBorder="1" applyAlignment="1">
      <alignment horizontal="center"/>
    </xf>
    <xf numFmtId="0" fontId="38" fillId="7" borderId="1" xfId="4" applyFont="1" applyFill="1" applyBorder="1" applyAlignment="1">
      <alignment horizontal="center"/>
    </xf>
    <xf numFmtId="0" fontId="38" fillId="7" borderId="7" xfId="4" applyFont="1" applyFill="1" applyBorder="1" applyAlignment="1">
      <alignment horizontal="center"/>
    </xf>
    <xf numFmtId="0" fontId="38" fillId="0" borderId="7" xfId="4" applyFont="1" applyFill="1" applyBorder="1" applyAlignment="1">
      <alignment horizontal="center"/>
    </xf>
    <xf numFmtId="0" fontId="38" fillId="0" borderId="13" xfId="4" applyFont="1" applyFill="1" applyBorder="1" applyAlignment="1">
      <alignment horizontal="center"/>
    </xf>
    <xf numFmtId="0" fontId="39" fillId="0" borderId="19" xfId="4" applyFont="1" applyFill="1" applyBorder="1" applyAlignment="1">
      <alignment horizontal="center"/>
    </xf>
    <xf numFmtId="0" fontId="39" fillId="0" borderId="44" xfId="4" applyFont="1" applyFill="1" applyBorder="1" applyAlignment="1">
      <alignment horizontal="center"/>
    </xf>
    <xf numFmtId="0" fontId="39" fillId="0" borderId="26" xfId="4" applyFont="1" applyFill="1" applyBorder="1" applyAlignment="1">
      <alignment horizontal="center"/>
    </xf>
    <xf numFmtId="0" fontId="27" fillId="0" borderId="0" xfId="2" applyFont="1" applyBorder="1" applyAlignment="1">
      <alignment horizontal="center" vertical="center"/>
    </xf>
    <xf numFmtId="0" fontId="20" fillId="0" borderId="0" xfId="4" applyFont="1" applyAlignment="1">
      <alignment horizontal="center"/>
    </xf>
    <xf numFmtId="0" fontId="10" fillId="0" borderId="0" xfId="4" applyFont="1"/>
    <xf numFmtId="0" fontId="40" fillId="0" borderId="0" xfId="4" applyFont="1"/>
    <xf numFmtId="0" fontId="41" fillId="0" borderId="0" xfId="4" applyFont="1" applyAlignment="1">
      <alignment horizontal="center" vertical="center"/>
    </xf>
    <xf numFmtId="0" fontId="2" fillId="0" borderId="0" xfId="4" applyFill="1" applyBorder="1"/>
    <xf numFmtId="0" fontId="8" fillId="0" borderId="0" xfId="4" applyFont="1" applyFill="1" applyBorder="1"/>
    <xf numFmtId="0" fontId="2" fillId="0" borderId="0" xfId="4" applyBorder="1" applyAlignment="1">
      <alignment horizontal="center"/>
    </xf>
    <xf numFmtId="0" fontId="9" fillId="0" borderId="0" xfId="4" applyFont="1" applyFill="1" applyBorder="1" applyAlignment="1">
      <alignment horizontal="center"/>
    </xf>
    <xf numFmtId="0" fontId="2" fillId="0" borderId="0" xfId="4" applyBorder="1"/>
    <xf numFmtId="0" fontId="8" fillId="0" borderId="0" xfId="4" applyFont="1" applyBorder="1"/>
    <xf numFmtId="0" fontId="2" fillId="0" borderId="0" xfId="4" applyFont="1" applyBorder="1" applyAlignment="1">
      <alignment horizontal="center"/>
    </xf>
    <xf numFmtId="0" fontId="4" fillId="7" borderId="9" xfId="1" applyFill="1" applyBorder="1" applyAlignment="1">
      <alignment horizontal="center"/>
    </xf>
    <xf numFmtId="0" fontId="13" fillId="0" borderId="0" xfId="5" applyFont="1"/>
    <xf numFmtId="0" fontId="12" fillId="0" borderId="0" xfId="5" applyAlignment="1">
      <alignment horizontal="center"/>
    </xf>
    <xf numFmtId="0" fontId="12" fillId="0" borderId="0" xfId="5" applyFill="1" applyAlignment="1">
      <alignment horizontal="center"/>
    </xf>
    <xf numFmtId="0" fontId="12" fillId="0" borderId="0" xfId="5"/>
    <xf numFmtId="0" fontId="12" fillId="0" borderId="0" xfId="5" applyFont="1" applyAlignment="1">
      <alignment horizontal="center"/>
    </xf>
    <xf numFmtId="0" fontId="14" fillId="10" borderId="31" xfId="5" applyFont="1" applyFill="1" applyBorder="1"/>
    <xf numFmtId="0" fontId="13" fillId="10" borderId="32" xfId="5" applyFont="1" applyFill="1" applyBorder="1" applyAlignment="1">
      <alignment horizontal="center"/>
    </xf>
    <xf numFmtId="0" fontId="13" fillId="10" borderId="33" xfId="5" applyFont="1" applyFill="1" applyBorder="1" applyAlignment="1">
      <alignment horizontal="center"/>
    </xf>
    <xf numFmtId="0" fontId="13" fillId="0" borderId="0" xfId="5" applyFont="1" applyFill="1" applyBorder="1" applyAlignment="1">
      <alignment horizontal="center"/>
    </xf>
    <xf numFmtId="16" fontId="15" fillId="8" borderId="15" xfId="5" applyNumberFormat="1" applyFont="1" applyFill="1" applyBorder="1" applyAlignment="1">
      <alignment horizontal="center" vertical="center"/>
    </xf>
    <xf numFmtId="0" fontId="22" fillId="4" borderId="39" xfId="5" applyFont="1" applyFill="1" applyBorder="1" applyAlignment="1">
      <alignment horizontal="center" vertical="center"/>
    </xf>
    <xf numFmtId="1" fontId="17" fillId="0" borderId="0" xfId="5" applyNumberFormat="1" applyFont="1" applyFill="1" applyBorder="1" applyAlignment="1">
      <alignment horizontal="center"/>
    </xf>
    <xf numFmtId="0" fontId="44" fillId="0" borderId="0" xfId="5" applyFont="1" applyFill="1" applyAlignment="1">
      <alignment horizontal="center" vertical="center"/>
    </xf>
    <xf numFmtId="0" fontId="44" fillId="0" borderId="0" xfId="5" applyFont="1" applyFill="1" applyAlignment="1">
      <alignment horizontal="center" vertical="center" shrinkToFit="1"/>
    </xf>
    <xf numFmtId="0" fontId="2" fillId="0" borderId="0" xfId="4" applyAlignment="1">
      <alignment horizontal="left" vertical="top" shrinkToFit="1"/>
    </xf>
    <xf numFmtId="0" fontId="2" fillId="0" borderId="0" xfId="4" applyAlignment="1">
      <alignment horizontal="left" vertical="top"/>
    </xf>
    <xf numFmtId="0" fontId="22" fillId="11" borderId="44" xfId="5" applyFont="1" applyFill="1" applyBorder="1" applyAlignment="1">
      <alignment horizontal="center" vertical="center"/>
    </xf>
    <xf numFmtId="0" fontId="18" fillId="0" borderId="0" xfId="4" applyFont="1" applyFill="1" applyAlignment="1">
      <alignment horizontal="center" vertical="center" shrinkToFit="1"/>
    </xf>
    <xf numFmtId="0" fontId="2" fillId="0" borderId="0" xfId="4" applyFill="1" applyAlignment="1">
      <alignment horizontal="left" vertical="top" shrinkToFit="1"/>
    </xf>
    <xf numFmtId="0" fontId="17" fillId="0" borderId="9" xfId="5" applyFont="1" applyFill="1" applyBorder="1" applyAlignment="1">
      <alignment horizontal="center" vertical="center"/>
    </xf>
    <xf numFmtId="10" fontId="22" fillId="7" borderId="8" xfId="5" applyNumberFormat="1" applyFont="1" applyFill="1" applyBorder="1" applyAlignment="1">
      <alignment horizontal="center" vertical="center"/>
    </xf>
    <xf numFmtId="0" fontId="17" fillId="0" borderId="6" xfId="5" applyFont="1" applyFill="1" applyBorder="1" applyAlignment="1">
      <alignment horizontal="center" vertical="center"/>
    </xf>
    <xf numFmtId="0" fontId="2" fillId="0" borderId="0" xfId="4" applyAlignment="1">
      <alignment wrapText="1" shrinkToFit="1"/>
    </xf>
    <xf numFmtId="0" fontId="17" fillId="6" borderId="7" xfId="2" applyFont="1" applyFill="1" applyBorder="1" applyAlignment="1">
      <alignment horizontal="left" vertical="center"/>
    </xf>
    <xf numFmtId="0" fontId="17" fillId="6" borderId="4" xfId="2" applyFont="1" applyFill="1" applyBorder="1" applyAlignment="1">
      <alignment horizontal="left" vertical="center"/>
    </xf>
    <xf numFmtId="0" fontId="26" fillId="0" borderId="0" xfId="4" applyFont="1" applyAlignment="1">
      <alignment horizontal="center" vertical="center"/>
    </xf>
    <xf numFmtId="0" fontId="2" fillId="0" borderId="0" xfId="4" applyAlignment="1">
      <alignment horizontal="center"/>
    </xf>
    <xf numFmtId="10" fontId="0" fillId="0" borderId="0" xfId="0" applyNumberFormat="1"/>
    <xf numFmtId="10" fontId="46" fillId="6" borderId="8" xfId="5" applyNumberFormat="1" applyFont="1" applyFill="1" applyBorder="1" applyAlignment="1">
      <alignment horizontal="center" vertical="center"/>
    </xf>
    <xf numFmtId="10" fontId="46" fillId="6" borderId="5" xfId="5" applyNumberFormat="1" applyFont="1" applyFill="1" applyBorder="1" applyAlignment="1">
      <alignment horizontal="center" vertical="center"/>
    </xf>
    <xf numFmtId="0" fontId="47" fillId="7" borderId="7" xfId="2" applyFont="1" applyFill="1" applyBorder="1" applyAlignment="1">
      <alignment horizontal="left" vertical="center"/>
    </xf>
    <xf numFmtId="10" fontId="24" fillId="4" borderId="42" xfId="5" applyNumberFormat="1" applyFont="1" applyFill="1" applyBorder="1" applyAlignment="1">
      <alignment horizontal="center" vertical="center"/>
    </xf>
    <xf numFmtId="0" fontId="49" fillId="4" borderId="15" xfId="2" applyFont="1" applyFill="1" applyBorder="1" applyAlignment="1">
      <alignment horizontal="left" vertical="center"/>
    </xf>
    <xf numFmtId="0" fontId="49" fillId="6" borderId="26" xfId="2" applyFont="1" applyFill="1" applyBorder="1" applyAlignment="1">
      <alignment horizontal="left" vertical="center"/>
    </xf>
    <xf numFmtId="10" fontId="24" fillId="6" borderId="43" xfId="5" applyNumberFormat="1" applyFont="1" applyFill="1" applyBorder="1" applyAlignment="1">
      <alignment horizontal="center" vertical="center"/>
    </xf>
    <xf numFmtId="0" fontId="11" fillId="0" borderId="14" xfId="0" applyFont="1" applyBorder="1"/>
    <xf numFmtId="0" fontId="11" fillId="0" borderId="40" xfId="0" applyFont="1" applyBorder="1"/>
    <xf numFmtId="0" fontId="4" fillId="0" borderId="29" xfId="1" applyBorder="1"/>
    <xf numFmtId="0" fontId="9" fillId="0" borderId="39" xfId="1" applyFont="1" applyFill="1" applyBorder="1" applyAlignment="1">
      <alignment horizontal="center"/>
    </xf>
    <xf numFmtId="0" fontId="11" fillId="0" borderId="22" xfId="0" applyFont="1" applyFill="1" applyBorder="1"/>
    <xf numFmtId="0" fontId="11" fillId="0" borderId="23" xfId="0" applyFont="1" applyFill="1" applyBorder="1"/>
    <xf numFmtId="0" fontId="0" fillId="0" borderId="7" xfId="0" applyFill="1" applyBorder="1" applyAlignment="1">
      <alignment horizontal="center"/>
    </xf>
    <xf numFmtId="0" fontId="10" fillId="0" borderId="17" xfId="1" applyFont="1" applyFill="1" applyBorder="1" applyAlignment="1">
      <alignment horizontal="center"/>
    </xf>
    <xf numFmtId="0" fontId="4" fillId="7" borderId="41" xfId="1" applyFill="1" applyBorder="1" applyAlignment="1">
      <alignment horizontal="center"/>
    </xf>
    <xf numFmtId="0" fontId="8" fillId="0" borderId="39" xfId="1" applyFont="1" applyBorder="1"/>
    <xf numFmtId="0" fontId="4" fillId="0" borderId="42" xfId="1" applyBorder="1" applyAlignment="1">
      <alignment horizontal="center"/>
    </xf>
    <xf numFmtId="0" fontId="4" fillId="0" borderId="39" xfId="1" applyBorder="1" applyAlignment="1">
      <alignment horizontal="center"/>
    </xf>
    <xf numFmtId="0" fontId="9" fillId="0" borderId="15" xfId="1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11" fillId="0" borderId="37" xfId="0" applyFont="1" applyFill="1" applyBorder="1"/>
    <xf numFmtId="0" fontId="11" fillId="0" borderId="38" xfId="0" applyFont="1" applyFill="1" applyBorder="1"/>
    <xf numFmtId="0" fontId="4" fillId="0" borderId="5" xfId="1" applyFill="1" applyBorder="1" applyAlignment="1">
      <alignment horizontal="center"/>
    </xf>
    <xf numFmtId="0" fontId="4" fillId="0" borderId="6" xfId="1" applyFill="1" applyBorder="1" applyAlignment="1">
      <alignment horizontal="center"/>
    </xf>
    <xf numFmtId="0" fontId="4" fillId="0" borderId="2" xfId="1" applyBorder="1" applyAlignment="1">
      <alignment horizontal="center"/>
    </xf>
    <xf numFmtId="0" fontId="4" fillId="0" borderId="3" xfId="1" applyBorder="1" applyAlignment="1">
      <alignment horizontal="center"/>
    </xf>
    <xf numFmtId="0" fontId="8" fillId="0" borderId="3" xfId="1" applyFont="1" applyBorder="1"/>
    <xf numFmtId="0" fontId="4" fillId="0" borderId="43" xfId="1" applyBorder="1" applyAlignment="1">
      <alignment horizontal="center"/>
    </xf>
    <xf numFmtId="0" fontId="4" fillId="0" borderId="44" xfId="1" applyBorder="1" applyAlignment="1">
      <alignment horizontal="center"/>
    </xf>
    <xf numFmtId="0" fontId="4" fillId="0" borderId="9" xfId="1" applyFill="1" applyBorder="1" applyAlignment="1">
      <alignment horizontal="center"/>
    </xf>
    <xf numFmtId="10" fontId="50" fillId="9" borderId="8" xfId="5" applyNumberFormat="1" applyFont="1" applyFill="1" applyBorder="1" applyAlignment="1">
      <alignment horizontal="center" vertical="center"/>
    </xf>
    <xf numFmtId="10" fontId="50" fillId="9" borderId="5" xfId="5" applyNumberFormat="1" applyFont="1" applyFill="1" applyBorder="1" applyAlignment="1">
      <alignment horizontal="center" vertical="center"/>
    </xf>
    <xf numFmtId="0" fontId="55" fillId="9" borderId="4" xfId="2" applyFont="1" applyFill="1" applyBorder="1" applyAlignment="1">
      <alignment horizontal="left" vertical="center"/>
    </xf>
    <xf numFmtId="0" fontId="55" fillId="9" borderId="7" xfId="2" applyFont="1" applyFill="1" applyBorder="1" applyAlignment="1">
      <alignment horizontal="left" vertical="center"/>
    </xf>
    <xf numFmtId="0" fontId="48" fillId="7" borderId="7" xfId="2" applyFont="1" applyFill="1" applyBorder="1" applyAlignment="1">
      <alignment horizontal="left" vertical="center"/>
    </xf>
    <xf numFmtId="0" fontId="47" fillId="7" borderId="4" xfId="2" applyFont="1" applyFill="1" applyBorder="1" applyAlignment="1">
      <alignment horizontal="left" vertical="center"/>
    </xf>
    <xf numFmtId="10" fontId="22" fillId="7" borderId="5" xfId="5" applyNumberFormat="1" applyFont="1" applyFill="1" applyBorder="1" applyAlignment="1">
      <alignment horizontal="center" vertical="center"/>
    </xf>
    <xf numFmtId="0" fontId="47" fillId="7" borderId="7" xfId="2" applyFont="1" applyFill="1" applyBorder="1"/>
    <xf numFmtId="0" fontId="4" fillId="0" borderId="42" xfId="1" applyFill="1" applyBorder="1" applyAlignment="1">
      <alignment horizontal="center"/>
    </xf>
    <xf numFmtId="0" fontId="10" fillId="0" borderId="39" xfId="1" applyFont="1" applyFill="1" applyBorder="1" applyAlignment="1">
      <alignment horizontal="center"/>
    </xf>
    <xf numFmtId="0" fontId="4" fillId="0" borderId="39" xfId="1" applyFill="1" applyBorder="1" applyAlignment="1">
      <alignment horizontal="center"/>
    </xf>
    <xf numFmtId="0" fontId="13" fillId="0" borderId="0" xfId="2" applyFont="1" applyAlignment="1">
      <alignment horizontal="center"/>
    </xf>
    <xf numFmtId="0" fontId="36" fillId="0" borderId="22" xfId="0" applyFont="1" applyFill="1" applyBorder="1"/>
    <xf numFmtId="0" fontId="36" fillId="0" borderId="23" xfId="0" applyFont="1" applyFill="1" applyBorder="1"/>
    <xf numFmtId="0" fontId="30" fillId="0" borderId="0" xfId="4" applyFont="1" applyAlignment="1">
      <alignment horizontal="center"/>
    </xf>
    <xf numFmtId="0" fontId="37" fillId="0" borderId="0" xfId="4" applyFont="1"/>
    <xf numFmtId="0" fontId="57" fillId="0" borderId="0" xfId="4" applyFont="1" applyFill="1" applyBorder="1"/>
    <xf numFmtId="0" fontId="47" fillId="0" borderId="0" xfId="4" applyFont="1" applyBorder="1"/>
    <xf numFmtId="0" fontId="57" fillId="0" borderId="0" xfId="4" applyFont="1" applyBorder="1"/>
    <xf numFmtId="49" fontId="47" fillId="0" borderId="0" xfId="4" applyNumberFormat="1" applyFont="1" applyBorder="1"/>
    <xf numFmtId="0" fontId="4" fillId="4" borderId="15" xfId="1" applyFill="1" applyBorder="1" applyAlignment="1">
      <alignment horizontal="center"/>
    </xf>
    <xf numFmtId="0" fontId="17" fillId="6" borderId="26" xfId="2" applyFont="1" applyFill="1" applyBorder="1" applyAlignment="1">
      <alignment horizontal="left" vertical="center"/>
    </xf>
    <xf numFmtId="0" fontId="16" fillId="9" borderId="35" xfId="2" applyFont="1" applyFill="1" applyBorder="1" applyAlignment="1">
      <alignment horizontal="center" vertical="center"/>
    </xf>
    <xf numFmtId="0" fontId="16" fillId="9" borderId="35" xfId="2" applyFont="1" applyFill="1" applyBorder="1" applyAlignment="1">
      <alignment vertical="center"/>
    </xf>
    <xf numFmtId="0" fontId="35" fillId="9" borderId="35" xfId="4" applyNumberFormat="1" applyFont="1" applyFill="1" applyBorder="1" applyAlignment="1">
      <alignment horizontal="left" vertical="center"/>
    </xf>
    <xf numFmtId="0" fontId="35" fillId="7" borderId="8" xfId="4" applyNumberFormat="1" applyFont="1" applyFill="1" applyBorder="1" applyAlignment="1">
      <alignment horizontal="left" vertical="center"/>
    </xf>
    <xf numFmtId="0" fontId="58" fillId="9" borderId="8" xfId="4" applyFont="1" applyFill="1" applyBorder="1" applyAlignment="1">
      <alignment horizontal="center" vertical="center"/>
    </xf>
    <xf numFmtId="0" fontId="58" fillId="9" borderId="36" xfId="4" applyFont="1" applyFill="1" applyBorder="1" applyAlignment="1">
      <alignment horizontal="center" vertical="center"/>
    </xf>
    <xf numFmtId="0" fontId="51" fillId="0" borderId="4" xfId="2" applyFont="1" applyFill="1" applyBorder="1" applyAlignment="1">
      <alignment horizontal="left" vertical="center"/>
    </xf>
    <xf numFmtId="0" fontId="60" fillId="0" borderId="0" xfId="0" applyFont="1"/>
    <xf numFmtId="0" fontId="8" fillId="0" borderId="44" xfId="1" applyFont="1" applyBorder="1"/>
    <xf numFmtId="0" fontId="11" fillId="0" borderId="19" xfId="0" applyFont="1" applyBorder="1"/>
    <xf numFmtId="0" fontId="11" fillId="0" borderId="46" xfId="0" applyFont="1" applyBorder="1"/>
    <xf numFmtId="0" fontId="9" fillId="0" borderId="44" xfId="1" applyFont="1" applyFill="1" applyBorder="1" applyAlignment="1">
      <alignment horizontal="center"/>
    </xf>
    <xf numFmtId="0" fontId="9" fillId="0" borderId="26" xfId="1" applyFont="1" applyFill="1" applyBorder="1" applyAlignment="1">
      <alignment horizontal="center"/>
    </xf>
    <xf numFmtId="0" fontId="11" fillId="0" borderId="14" xfId="0" applyFont="1" applyFill="1" applyBorder="1"/>
    <xf numFmtId="0" fontId="11" fillId="0" borderId="40" xfId="0" applyFont="1" applyFill="1" applyBorder="1"/>
    <xf numFmtId="0" fontId="1" fillId="7" borderId="39" xfId="1" applyFont="1" applyFill="1" applyBorder="1" applyAlignment="1">
      <alignment horizontal="center"/>
    </xf>
    <xf numFmtId="0" fontId="9" fillId="0" borderId="42" xfId="1" applyFont="1" applyFill="1" applyBorder="1" applyAlignment="1">
      <alignment horizontal="center"/>
    </xf>
    <xf numFmtId="0" fontId="9" fillId="0" borderId="30" xfId="1" applyFont="1" applyFill="1" applyBorder="1" applyAlignment="1">
      <alignment horizontal="center"/>
    </xf>
    <xf numFmtId="0" fontId="10" fillId="0" borderId="28" xfId="1" applyFont="1" applyFill="1" applyBorder="1" applyAlignment="1">
      <alignment horizontal="center"/>
    </xf>
    <xf numFmtId="0" fontId="11" fillId="0" borderId="20" xfId="0" applyFont="1" applyFill="1" applyBorder="1"/>
    <xf numFmtId="0" fontId="11" fillId="0" borderId="21" xfId="0" applyFont="1" applyFill="1" applyBorder="1"/>
    <xf numFmtId="0" fontId="4" fillId="0" borderId="2" xfId="1" applyFill="1" applyBorder="1" applyAlignment="1">
      <alignment horizontal="center"/>
    </xf>
    <xf numFmtId="0" fontId="4" fillId="0" borderId="3" xfId="1" applyFill="1" applyBorder="1" applyAlignment="1">
      <alignment horizontal="center"/>
    </xf>
    <xf numFmtId="0" fontId="4" fillId="0" borderId="5" xfId="1" applyBorder="1"/>
    <xf numFmtId="0" fontId="8" fillId="7" borderId="44" xfId="1" applyFont="1" applyFill="1" applyBorder="1"/>
    <xf numFmtId="0" fontId="11" fillId="7" borderId="19" xfId="0" applyFont="1" applyFill="1" applyBorder="1"/>
    <xf numFmtId="0" fontId="11" fillId="7" borderId="46" xfId="0" applyFont="1" applyFill="1" applyBorder="1"/>
    <xf numFmtId="0" fontId="4" fillId="7" borderId="43" xfId="1" applyFill="1" applyBorder="1" applyAlignment="1">
      <alignment horizontal="center"/>
    </xf>
    <xf numFmtId="0" fontId="4" fillId="7" borderId="44" xfId="1" applyFill="1" applyBorder="1" applyAlignment="1">
      <alignment horizontal="center"/>
    </xf>
    <xf numFmtId="0" fontId="9" fillId="7" borderId="44" xfId="1" applyFont="1" applyFill="1" applyBorder="1" applyAlignment="1">
      <alignment horizontal="center"/>
    </xf>
    <xf numFmtId="0" fontId="9" fillId="7" borderId="26" xfId="1" applyFont="1" applyFill="1" applyBorder="1" applyAlignment="1">
      <alignment horizontal="center"/>
    </xf>
    <xf numFmtId="0" fontId="11" fillId="0" borderId="19" xfId="0" applyFont="1" applyFill="1" applyBorder="1"/>
    <xf numFmtId="0" fontId="11" fillId="0" borderId="46" xfId="0" applyFont="1" applyFill="1" applyBorder="1"/>
    <xf numFmtId="0" fontId="4" fillId="0" borderId="43" xfId="1" applyFill="1" applyBorder="1" applyAlignment="1">
      <alignment horizontal="center"/>
    </xf>
    <xf numFmtId="0" fontId="4" fillId="0" borderId="44" xfId="1" applyFill="1" applyBorder="1" applyAlignment="1">
      <alignment horizontal="center"/>
    </xf>
    <xf numFmtId="0" fontId="8" fillId="0" borderId="1" xfId="1" applyFont="1" applyBorder="1"/>
    <xf numFmtId="0" fontId="8" fillId="0" borderId="26" xfId="1" applyFont="1" applyBorder="1"/>
    <xf numFmtId="0" fontId="4" fillId="0" borderId="43" xfId="1" applyBorder="1"/>
    <xf numFmtId="0" fontId="16" fillId="9" borderId="1" xfId="2" applyFont="1" applyFill="1" applyBorder="1" applyAlignment="1">
      <alignment horizontal="center" vertical="center"/>
    </xf>
    <xf numFmtId="0" fontId="16" fillId="9" borderId="2" xfId="2" applyFont="1" applyFill="1" applyBorder="1" applyAlignment="1">
      <alignment vertical="center"/>
    </xf>
    <xf numFmtId="0" fontId="34" fillId="9" borderId="2" xfId="4" applyNumberFormat="1" applyFont="1" applyFill="1" applyBorder="1" applyAlignment="1">
      <alignment horizontal="left" vertical="center"/>
    </xf>
    <xf numFmtId="0" fontId="58" fillId="9" borderId="2" xfId="4" applyFont="1" applyFill="1" applyBorder="1" applyAlignment="1">
      <alignment horizontal="center" vertical="center"/>
    </xf>
    <xf numFmtId="0" fontId="16" fillId="9" borderId="4" xfId="2" applyFont="1" applyFill="1" applyBorder="1" applyAlignment="1">
      <alignment horizontal="center" vertical="center"/>
    </xf>
    <xf numFmtId="0" fontId="16" fillId="9" borderId="5" xfId="2" applyFont="1" applyFill="1" applyBorder="1" applyAlignment="1">
      <alignment vertical="center"/>
    </xf>
    <xf numFmtId="0" fontId="34" fillId="9" borderId="5" xfId="4" applyNumberFormat="1" applyFont="1" applyFill="1" applyBorder="1" applyAlignment="1">
      <alignment horizontal="left" vertical="center"/>
    </xf>
    <xf numFmtId="0" fontId="58" fillId="9" borderId="5" xfId="4" applyFont="1" applyFill="1" applyBorder="1" applyAlignment="1">
      <alignment horizontal="center" vertical="center"/>
    </xf>
    <xf numFmtId="0" fontId="36" fillId="7" borderId="7" xfId="4" applyNumberFormat="1" applyFont="1" applyFill="1" applyBorder="1" applyAlignment="1">
      <alignment horizontal="left" vertical="center"/>
    </xf>
    <xf numFmtId="0" fontId="2" fillId="0" borderId="16" xfId="4" applyBorder="1"/>
    <xf numFmtId="164" fontId="16" fillId="6" borderId="8" xfId="2" applyNumberFormat="1" applyFont="1" applyFill="1" applyBorder="1" applyAlignment="1">
      <alignment horizontal="center" vertical="center"/>
    </xf>
    <xf numFmtId="164" fontId="16" fillId="6" borderId="8" xfId="2" applyNumberFormat="1" applyFont="1" applyFill="1" applyBorder="1" applyAlignment="1">
      <alignment horizontal="center"/>
    </xf>
    <xf numFmtId="164" fontId="16" fillId="6" borderId="43" xfId="2" applyNumberFormat="1" applyFont="1" applyFill="1" applyBorder="1" applyAlignment="1">
      <alignment horizontal="center" vertical="center"/>
    </xf>
    <xf numFmtId="164" fontId="61" fillId="0" borderId="5" xfId="2" applyNumberFormat="1" applyFont="1" applyFill="1" applyBorder="1" applyAlignment="1">
      <alignment horizontal="center" vertical="center"/>
    </xf>
    <xf numFmtId="164" fontId="61" fillId="0" borderId="8" xfId="2" applyNumberFormat="1" applyFont="1" applyFill="1" applyBorder="1" applyAlignment="1">
      <alignment horizontal="center" vertical="center"/>
    </xf>
    <xf numFmtId="164" fontId="61" fillId="0" borderId="8" xfId="2" applyNumberFormat="1" applyFont="1" applyFill="1" applyBorder="1" applyAlignment="1">
      <alignment horizontal="center"/>
    </xf>
    <xf numFmtId="164" fontId="61" fillId="0" borderId="5" xfId="2" applyNumberFormat="1" applyFont="1" applyFill="1" applyBorder="1" applyAlignment="1">
      <alignment horizontal="center"/>
    </xf>
    <xf numFmtId="0" fontId="51" fillId="0" borderId="13" xfId="2" applyFont="1" applyFill="1" applyBorder="1" applyAlignment="1">
      <alignment horizontal="left" vertical="center"/>
    </xf>
    <xf numFmtId="0" fontId="45" fillId="0" borderId="4" xfId="2" applyFont="1" applyFill="1" applyBorder="1" applyAlignment="1">
      <alignment horizontal="left" vertical="center"/>
    </xf>
    <xf numFmtId="0" fontId="13" fillId="7" borderId="4" xfId="2" applyFont="1" applyFill="1" applyBorder="1" applyAlignment="1">
      <alignment horizontal="left" vertical="center"/>
    </xf>
    <xf numFmtId="0" fontId="22" fillId="6" borderId="39" xfId="5" applyFont="1" applyFill="1" applyBorder="1" applyAlignment="1">
      <alignment horizontal="center" vertical="center"/>
    </xf>
    <xf numFmtId="0" fontId="49" fillId="6" borderId="15" xfId="2" applyFont="1" applyFill="1" applyBorder="1" applyAlignment="1">
      <alignment horizontal="left" vertical="center"/>
    </xf>
    <xf numFmtId="10" fontId="24" fillId="6" borderId="42" xfId="5" applyNumberFormat="1" applyFont="1" applyFill="1" applyBorder="1" applyAlignment="1">
      <alignment horizontal="center" vertical="center"/>
    </xf>
    <xf numFmtId="0" fontId="54" fillId="7" borderId="7" xfId="2" applyFont="1" applyFill="1" applyBorder="1" applyAlignment="1">
      <alignment horizontal="left" vertical="center"/>
    </xf>
    <xf numFmtId="0" fontId="52" fillId="7" borderId="7" xfId="2" applyFont="1" applyFill="1" applyBorder="1" applyAlignment="1">
      <alignment horizontal="left" vertical="center"/>
    </xf>
    <xf numFmtId="0" fontId="17" fillId="0" borderId="28" xfId="5" applyFont="1" applyFill="1" applyBorder="1" applyAlignment="1">
      <alignment horizontal="center" vertical="center"/>
    </xf>
    <xf numFmtId="0" fontId="45" fillId="9" borderId="7" xfId="2" applyFont="1" applyFill="1" applyBorder="1" applyAlignment="1">
      <alignment horizontal="left" vertical="center"/>
    </xf>
    <xf numFmtId="0" fontId="17" fillId="9" borderId="4" xfId="2" applyFont="1" applyFill="1" applyBorder="1" applyAlignment="1">
      <alignment horizontal="left" vertical="center"/>
    </xf>
    <xf numFmtId="0" fontId="55" fillId="7" borderId="7" xfId="2" applyFont="1" applyFill="1" applyBorder="1" applyAlignment="1">
      <alignment horizontal="left" vertical="center"/>
    </xf>
    <xf numFmtId="0" fontId="53" fillId="7" borderId="13" xfId="2" applyFont="1" applyFill="1" applyBorder="1" applyAlignment="1">
      <alignment horizontal="left" vertical="center"/>
    </xf>
    <xf numFmtId="10" fontId="22" fillId="7" borderId="30" xfId="5" applyNumberFormat="1" applyFont="1" applyFill="1" applyBorder="1" applyAlignment="1">
      <alignment horizontal="center" vertical="center"/>
    </xf>
    <xf numFmtId="0" fontId="9" fillId="7" borderId="31" xfId="1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47" xfId="1" applyBorder="1" applyAlignment="1">
      <alignment horizontal="center"/>
    </xf>
    <xf numFmtId="0" fontId="10" fillId="5" borderId="39" xfId="1" applyFont="1" applyFill="1" applyBorder="1" applyAlignment="1">
      <alignment horizontal="center"/>
    </xf>
    <xf numFmtId="0" fontId="62" fillId="4" borderId="14" xfId="0" applyFont="1" applyFill="1" applyBorder="1"/>
    <xf numFmtId="0" fontId="62" fillId="5" borderId="14" xfId="0" applyFont="1" applyFill="1" applyBorder="1"/>
    <xf numFmtId="0" fontId="62" fillId="7" borderId="22" xfId="0" applyFont="1" applyFill="1" applyBorder="1"/>
    <xf numFmtId="0" fontId="62" fillId="4" borderId="40" xfId="0" applyFont="1" applyFill="1" applyBorder="1"/>
    <xf numFmtId="0" fontId="62" fillId="5" borderId="40" xfId="0" applyFont="1" applyFill="1" applyBorder="1"/>
    <xf numFmtId="0" fontId="62" fillId="7" borderId="23" xfId="0" applyFont="1" applyFill="1" applyBorder="1"/>
    <xf numFmtId="0" fontId="4" fillId="4" borderId="39" xfId="1" applyFill="1" applyBorder="1" applyAlignment="1">
      <alignment horizontal="center"/>
    </xf>
    <xf numFmtId="0" fontId="38" fillId="6" borderId="32" xfId="4" applyFont="1" applyFill="1" applyBorder="1" applyAlignment="1">
      <alignment horizontal="center"/>
    </xf>
    <xf numFmtId="0" fontId="62" fillId="6" borderId="48" xfId="0" applyFont="1" applyFill="1" applyBorder="1"/>
    <xf numFmtId="0" fontId="62" fillId="6" borderId="49" xfId="0" applyFont="1" applyFill="1" applyBorder="1"/>
    <xf numFmtId="0" fontId="4" fillId="6" borderId="31" xfId="1" applyFill="1" applyBorder="1" applyAlignment="1">
      <alignment horizontal="center"/>
    </xf>
    <xf numFmtId="0" fontId="9" fillId="4" borderId="42" xfId="1" applyFont="1" applyFill="1" applyBorder="1" applyAlignment="1">
      <alignment horizontal="center"/>
    </xf>
    <xf numFmtId="0" fontId="9" fillId="5" borderId="42" xfId="1" applyFont="1" applyFill="1" applyBorder="1" applyAlignment="1">
      <alignment horizontal="center"/>
    </xf>
    <xf numFmtId="0" fontId="9" fillId="6" borderId="33" xfId="1" applyFont="1" applyFill="1" applyBorder="1" applyAlignment="1">
      <alignment horizontal="center"/>
    </xf>
    <xf numFmtId="0" fontId="9" fillId="7" borderId="2" xfId="1" applyFont="1" applyFill="1" applyBorder="1" applyAlignment="1">
      <alignment horizontal="center"/>
    </xf>
    <xf numFmtId="0" fontId="9" fillId="7" borderId="8" xfId="1" applyFont="1" applyFill="1" applyBorder="1" applyAlignment="1">
      <alignment horizontal="center"/>
    </xf>
    <xf numFmtId="0" fontId="58" fillId="4" borderId="15" xfId="1" applyFont="1" applyFill="1" applyBorder="1" applyAlignment="1">
      <alignment horizontal="center"/>
    </xf>
    <xf numFmtId="0" fontId="58" fillId="5" borderId="15" xfId="1" applyFont="1" applyFill="1" applyBorder="1" applyAlignment="1">
      <alignment horizontal="center"/>
    </xf>
    <xf numFmtId="0" fontId="58" fillId="6" borderId="32" xfId="1" applyFont="1" applyFill="1" applyBorder="1" applyAlignment="1">
      <alignment horizontal="center"/>
    </xf>
    <xf numFmtId="0" fontId="58" fillId="7" borderId="1" xfId="1" applyFont="1" applyFill="1" applyBorder="1" applyAlignment="1">
      <alignment horizontal="center"/>
    </xf>
    <xf numFmtId="0" fontId="58" fillId="7" borderId="7" xfId="1" applyFont="1" applyFill="1" applyBorder="1" applyAlignment="1">
      <alignment horizontal="center"/>
    </xf>
    <xf numFmtId="0" fontId="28" fillId="0" borderId="7" xfId="1" applyFont="1" applyFill="1" applyBorder="1" applyAlignment="1">
      <alignment horizontal="center"/>
    </xf>
    <xf numFmtId="0" fontId="10" fillId="5" borderId="15" xfId="1" applyFont="1" applyFill="1" applyBorder="1" applyAlignment="1">
      <alignment horizontal="center"/>
    </xf>
    <xf numFmtId="0" fontId="4" fillId="6" borderId="32" xfId="1" applyFill="1" applyBorder="1" applyAlignment="1">
      <alignment horizontal="center"/>
    </xf>
    <xf numFmtId="0" fontId="62" fillId="7" borderId="20" xfId="0" applyFont="1" applyFill="1" applyBorder="1"/>
    <xf numFmtId="0" fontId="62" fillId="7" borderId="21" xfId="0" applyFont="1" applyFill="1" applyBorder="1"/>
    <xf numFmtId="0" fontId="8" fillId="4" borderId="41" xfId="1" applyFont="1" applyFill="1" applyBorder="1"/>
    <xf numFmtId="0" fontId="8" fillId="5" borderId="41" xfId="1" applyFont="1" applyFill="1" applyBorder="1"/>
    <xf numFmtId="0" fontId="8" fillId="6" borderId="45" xfId="1" applyFont="1" applyFill="1" applyBorder="1"/>
    <xf numFmtId="0" fontId="8" fillId="7" borderId="47" xfId="1" applyFont="1" applyFill="1" applyBorder="1"/>
    <xf numFmtId="0" fontId="8" fillId="7" borderId="17" xfId="1" applyFont="1" applyFill="1" applyBorder="1"/>
    <xf numFmtId="0" fontId="8" fillId="0" borderId="17" xfId="1" applyFont="1" applyFill="1" applyBorder="1"/>
    <xf numFmtId="0" fontId="0" fillId="7" borderId="3" xfId="0" applyFill="1" applyBorder="1" applyAlignment="1">
      <alignment horizontal="center"/>
    </xf>
    <xf numFmtId="0" fontId="4" fillId="7" borderId="1" xfId="1" applyFill="1" applyBorder="1" applyAlignment="1">
      <alignment horizontal="center"/>
    </xf>
    <xf numFmtId="0" fontId="4" fillId="7" borderId="7" xfId="1" applyFill="1" applyBorder="1" applyAlignment="1">
      <alignment horizontal="center"/>
    </xf>
    <xf numFmtId="0" fontId="4" fillId="0" borderId="7" xfId="1" applyFill="1" applyBorder="1" applyAlignment="1">
      <alignment horizontal="center"/>
    </xf>
    <xf numFmtId="0" fontId="10" fillId="0" borderId="7" xfId="1" applyFont="1" applyFill="1" applyBorder="1" applyAlignment="1">
      <alignment horizontal="center"/>
    </xf>
    <xf numFmtId="0" fontId="10" fillId="0" borderId="2" xfId="1" applyFont="1" applyFill="1" applyBorder="1" applyAlignment="1">
      <alignment horizontal="center"/>
    </xf>
    <xf numFmtId="0" fontId="10" fillId="0" borderId="3" xfId="1" applyFont="1" applyFill="1" applyBorder="1" applyAlignment="1">
      <alignment horizontal="center"/>
    </xf>
    <xf numFmtId="0" fontId="48" fillId="7" borderId="4" xfId="2" applyFont="1" applyFill="1" applyBorder="1" applyAlignment="1">
      <alignment horizontal="left" vertical="center"/>
    </xf>
    <xf numFmtId="0" fontId="28" fillId="9" borderId="8" xfId="4" applyFont="1" applyFill="1" applyBorder="1" applyAlignment="1">
      <alignment horizontal="center" vertical="center"/>
    </xf>
    <xf numFmtId="0" fontId="17" fillId="7" borderId="35" xfId="2" applyFont="1" applyFill="1" applyBorder="1" applyAlignment="1">
      <alignment horizontal="left" vertical="center"/>
    </xf>
    <xf numFmtId="0" fontId="51" fillId="7" borderId="7" xfId="2" applyFont="1" applyFill="1" applyBorder="1" applyAlignment="1">
      <alignment horizontal="left" vertical="center"/>
    </xf>
    <xf numFmtId="0" fontId="62" fillId="0" borderId="22" xfId="0" applyFont="1" applyFill="1" applyBorder="1"/>
    <xf numFmtId="0" fontId="62" fillId="0" borderId="23" xfId="0" applyFont="1" applyFill="1" applyBorder="1"/>
    <xf numFmtId="0" fontId="8" fillId="0" borderId="9" xfId="1" applyFont="1" applyFill="1" applyBorder="1"/>
    <xf numFmtId="0" fontId="8" fillId="0" borderId="16" xfId="1" applyFont="1" applyFill="1" applyBorder="1"/>
    <xf numFmtId="0" fontId="36" fillId="0" borderId="37" xfId="0" applyFont="1" applyFill="1" applyBorder="1"/>
    <xf numFmtId="0" fontId="36" fillId="0" borderId="38" xfId="0" applyFont="1" applyFill="1" applyBorder="1"/>
    <xf numFmtId="0" fontId="4" fillId="0" borderId="4" xfId="1" applyFill="1" applyBorder="1" applyAlignment="1">
      <alignment horizontal="center"/>
    </xf>
    <xf numFmtId="0" fontId="28" fillId="0" borderId="4" xfId="1" applyFont="1" applyFill="1" applyBorder="1" applyAlignment="1">
      <alignment horizontal="center"/>
    </xf>
    <xf numFmtId="0" fontId="4" fillId="0" borderId="8" xfId="1" applyFill="1" applyBorder="1" applyAlignment="1">
      <alignment horizontal="center"/>
    </xf>
    <xf numFmtId="0" fontId="58" fillId="0" borderId="9" xfId="1" applyFont="1" applyFill="1" applyBorder="1" applyAlignment="1">
      <alignment horizontal="center"/>
    </xf>
    <xf numFmtId="0" fontId="62" fillId="0" borderId="37" xfId="0" applyFont="1" applyFill="1" applyBorder="1"/>
    <xf numFmtId="0" fontId="62" fillId="0" borderId="38" xfId="0" applyFont="1" applyFill="1" applyBorder="1"/>
    <xf numFmtId="0" fontId="38" fillId="0" borderId="4" xfId="4" applyFont="1" applyFill="1" applyBorder="1" applyAlignment="1">
      <alignment horizontal="center"/>
    </xf>
    <xf numFmtId="0" fontId="38" fillId="7" borderId="13" xfId="4" applyFont="1" applyFill="1" applyBorder="1" applyAlignment="1">
      <alignment horizontal="center"/>
    </xf>
    <xf numFmtId="0" fontId="8" fillId="7" borderId="28" xfId="1" applyFont="1" applyFill="1" applyBorder="1"/>
    <xf numFmtId="0" fontId="62" fillId="7" borderId="24" xfId="0" applyFont="1" applyFill="1" applyBorder="1"/>
    <xf numFmtId="0" fontId="62" fillId="7" borderId="25" xfId="0" applyFont="1" applyFill="1" applyBorder="1"/>
    <xf numFmtId="0" fontId="4" fillId="7" borderId="30" xfId="1" applyFill="1" applyBorder="1" applyAlignment="1">
      <alignment horizontal="center"/>
    </xf>
    <xf numFmtId="0" fontId="4" fillId="7" borderId="28" xfId="1" applyFill="1" applyBorder="1" applyAlignment="1">
      <alignment horizontal="center"/>
    </xf>
    <xf numFmtId="0" fontId="9" fillId="7" borderId="13" xfId="1" applyFont="1" applyFill="1" applyBorder="1" applyAlignment="1">
      <alignment horizontal="center"/>
    </xf>
    <xf numFmtId="0" fontId="58" fillId="7" borderId="28" xfId="1" applyFont="1" applyFill="1" applyBorder="1" applyAlignment="1">
      <alignment horizontal="center"/>
    </xf>
    <xf numFmtId="0" fontId="12" fillId="0" borderId="45" xfId="2" applyFont="1" applyBorder="1" applyAlignment="1">
      <alignment wrapText="1"/>
    </xf>
    <xf numFmtId="0" fontId="12" fillId="0" borderId="0" xfId="2" applyFont="1" applyBorder="1" applyAlignment="1">
      <alignment wrapText="1"/>
    </xf>
    <xf numFmtId="0" fontId="19" fillId="0" borderId="0" xfId="2" applyFont="1" applyBorder="1" applyAlignment="1">
      <alignment horizontal="left" vertical="top" wrapText="1" shrinkToFit="1"/>
    </xf>
    <xf numFmtId="0" fontId="3" fillId="0" borderId="0" xfId="3" applyAlignment="1">
      <alignment horizontal="left" vertical="top" wrapText="1" shrinkToFit="1"/>
    </xf>
    <xf numFmtId="0" fontId="3" fillId="0" borderId="0" xfId="3" applyAlignment="1">
      <alignment horizontal="left" vertical="top"/>
    </xf>
    <xf numFmtId="0" fontId="3" fillId="0" borderId="0" xfId="3" applyAlignment="1"/>
    <xf numFmtId="0" fontId="3" fillId="0" borderId="0" xfId="3" applyBorder="1" applyAlignment="1">
      <alignment horizontal="left" vertical="top" wrapText="1" shrinkToFit="1"/>
    </xf>
    <xf numFmtId="0" fontId="3" fillId="0" borderId="0" xfId="3" applyBorder="1" applyAlignment="1"/>
    <xf numFmtId="0" fontId="25" fillId="0" borderId="0" xfId="2" applyFont="1" applyAlignment="1">
      <alignment horizontal="right"/>
    </xf>
    <xf numFmtId="0" fontId="20" fillId="0" borderId="0" xfId="3" applyFont="1" applyAlignment="1">
      <alignment horizontal="right"/>
    </xf>
    <xf numFmtId="0" fontId="13" fillId="0" borderId="0" xfId="2" applyFont="1" applyAlignment="1"/>
    <xf numFmtId="0" fontId="56" fillId="0" borderId="0" xfId="0" applyFont="1" applyAlignment="1"/>
  </cellXfs>
  <cellStyles count="6">
    <cellStyle name="Normální" xfId="0" builtinId="0"/>
    <cellStyle name="Normální 2" xfId="1"/>
    <cellStyle name="Normální 3" xfId="3"/>
    <cellStyle name="Normální 4" xfId="4"/>
    <cellStyle name="normální_Sběr 2011.5" xfId="2"/>
    <cellStyle name="normální_Sběr 2011.5_Kaštany 2015.8" xfId="5"/>
  </cellStyles>
  <dxfs count="0"/>
  <tableStyles count="0" defaultTableStyle="TableStyleMedium2" defaultPivotStyle="PivotStyleLight16"/>
  <colors>
    <mruColors>
      <color rgb="FF00FF00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</sheetPr>
  <dimension ref="A1:H32"/>
  <sheetViews>
    <sheetView workbookViewId="0">
      <selection activeCell="F4" sqref="F4"/>
    </sheetView>
  </sheetViews>
  <sheetFormatPr defaultRowHeight="14.5" x14ac:dyDescent="0.35"/>
  <cols>
    <col min="1" max="1" width="3.7265625" customWidth="1"/>
    <col min="2" max="2" width="14" bestFit="1" customWidth="1"/>
    <col min="3" max="3" width="10.1796875" bestFit="1" customWidth="1"/>
    <col min="4" max="4" width="10.54296875" style="116" customWidth="1"/>
    <col min="5" max="5" width="10.54296875" customWidth="1"/>
    <col min="6" max="6" width="7.7265625" bestFit="1" customWidth="1"/>
    <col min="7" max="7" width="3.81640625" bestFit="1" customWidth="1"/>
  </cols>
  <sheetData>
    <row r="1" spans="1:7" s="1" customFormat="1" ht="15.5" x14ac:dyDescent="0.35">
      <c r="A1" s="2" t="s">
        <v>894</v>
      </c>
      <c r="B1" s="3"/>
      <c r="C1" s="3"/>
      <c r="D1" s="5"/>
      <c r="E1" s="3"/>
      <c r="F1" s="3"/>
      <c r="G1" s="3"/>
    </row>
    <row r="2" spans="1:7" x14ac:dyDescent="0.35">
      <c r="A2" s="4" t="s">
        <v>895</v>
      </c>
      <c r="B2" s="3"/>
      <c r="C2" s="3"/>
      <c r="D2" s="5"/>
      <c r="E2" s="3"/>
      <c r="F2" s="3"/>
      <c r="G2" s="3"/>
    </row>
    <row r="3" spans="1:7" ht="16" thickBot="1" x14ac:dyDescent="0.4">
      <c r="A3" s="2"/>
      <c r="B3" s="2"/>
      <c r="D3" s="5" t="s">
        <v>861</v>
      </c>
      <c r="E3" s="5" t="s">
        <v>862</v>
      </c>
      <c r="F3" s="3" t="s">
        <v>863</v>
      </c>
      <c r="G3" s="3"/>
    </row>
    <row r="4" spans="1:7" ht="16" thickBot="1" x14ac:dyDescent="0.4">
      <c r="A4" s="120">
        <v>1</v>
      </c>
      <c r="B4" s="121" t="s">
        <v>38</v>
      </c>
      <c r="C4" s="122" t="s">
        <v>39</v>
      </c>
      <c r="D4" s="123"/>
      <c r="E4" s="243">
        <v>233</v>
      </c>
      <c r="F4" s="350">
        <f>SUM(D4:E4)</f>
        <v>233</v>
      </c>
      <c r="G4" s="125" t="s">
        <v>896</v>
      </c>
    </row>
    <row r="5" spans="1:7" ht="15.5" x14ac:dyDescent="0.35">
      <c r="A5" s="255">
        <v>2</v>
      </c>
      <c r="B5" s="54" t="s">
        <v>47</v>
      </c>
      <c r="C5" s="55" t="s">
        <v>48</v>
      </c>
      <c r="D5" s="351"/>
      <c r="E5" s="352">
        <v>43</v>
      </c>
      <c r="F5" s="10">
        <f t="shared" ref="F5:F30" si="0">SUM(D5:E5)</f>
        <v>43</v>
      </c>
      <c r="G5" s="8" t="s">
        <v>896</v>
      </c>
    </row>
    <row r="6" spans="1:7" ht="15.5" x14ac:dyDescent="0.35">
      <c r="A6" s="43">
        <v>3</v>
      </c>
      <c r="B6" s="56" t="s">
        <v>22</v>
      </c>
      <c r="C6" s="57" t="s">
        <v>13</v>
      </c>
      <c r="D6" s="114"/>
      <c r="E6" s="45">
        <v>34.5</v>
      </c>
      <c r="F6" s="22">
        <f t="shared" si="0"/>
        <v>34.5</v>
      </c>
      <c r="G6" s="126" t="s">
        <v>896</v>
      </c>
    </row>
    <row r="7" spans="1:7" ht="15.5" x14ac:dyDescent="0.35">
      <c r="A7" s="43">
        <v>4</v>
      </c>
      <c r="B7" s="239" t="s">
        <v>8</v>
      </c>
      <c r="C7" s="240" t="s">
        <v>9</v>
      </c>
      <c r="D7" s="241">
        <v>3</v>
      </c>
      <c r="E7" s="242">
        <v>30</v>
      </c>
      <c r="F7" s="22">
        <f t="shared" si="0"/>
        <v>33</v>
      </c>
      <c r="G7" s="126" t="s">
        <v>896</v>
      </c>
    </row>
    <row r="8" spans="1:7" ht="15.5" x14ac:dyDescent="0.35">
      <c r="A8" s="43">
        <v>5</v>
      </c>
      <c r="B8" s="56" t="s">
        <v>16</v>
      </c>
      <c r="C8" s="57" t="s">
        <v>18</v>
      </c>
      <c r="D8" s="114"/>
      <c r="E8" s="44">
        <v>29.7</v>
      </c>
      <c r="F8" s="22">
        <f t="shared" si="0"/>
        <v>29.7</v>
      </c>
      <c r="G8" s="126" t="s">
        <v>896</v>
      </c>
    </row>
    <row r="9" spans="1:7" ht="15.5" x14ac:dyDescent="0.35">
      <c r="A9" s="43">
        <v>6</v>
      </c>
      <c r="B9" s="56" t="s">
        <v>16</v>
      </c>
      <c r="C9" s="57" t="s">
        <v>17</v>
      </c>
      <c r="D9" s="114"/>
      <c r="E9" s="45">
        <v>25.7</v>
      </c>
      <c r="F9" s="22">
        <f t="shared" si="0"/>
        <v>25.7</v>
      </c>
      <c r="G9" s="126" t="s">
        <v>896</v>
      </c>
    </row>
    <row r="10" spans="1:7" ht="15.5" x14ac:dyDescent="0.35">
      <c r="A10" s="43">
        <v>7</v>
      </c>
      <c r="B10" s="56" t="s">
        <v>30</v>
      </c>
      <c r="C10" s="57" t="s">
        <v>31</v>
      </c>
      <c r="D10" s="114"/>
      <c r="E10" s="45">
        <v>16.2</v>
      </c>
      <c r="F10" s="22">
        <f t="shared" si="0"/>
        <v>16.2</v>
      </c>
      <c r="G10" s="126" t="s">
        <v>896</v>
      </c>
    </row>
    <row r="11" spans="1:7" ht="16" thickBot="1" x14ac:dyDescent="0.4">
      <c r="A11" s="51">
        <v>8</v>
      </c>
      <c r="B11" s="58" t="s">
        <v>34</v>
      </c>
      <c r="C11" s="59" t="s">
        <v>35</v>
      </c>
      <c r="D11" s="115"/>
      <c r="E11" s="52">
        <v>14</v>
      </c>
      <c r="F11" s="37">
        <f t="shared" si="0"/>
        <v>14</v>
      </c>
      <c r="G11" s="298" t="s">
        <v>896</v>
      </c>
    </row>
    <row r="12" spans="1:7" ht="15.5" x14ac:dyDescent="0.35">
      <c r="A12" s="42">
        <v>9</v>
      </c>
      <c r="B12" s="117" t="s">
        <v>23</v>
      </c>
      <c r="C12" s="118" t="s">
        <v>24</v>
      </c>
      <c r="D12" s="119"/>
      <c r="E12" s="44">
        <v>11.65</v>
      </c>
      <c r="F12" s="16">
        <f t="shared" si="0"/>
        <v>11.65</v>
      </c>
      <c r="G12" s="25" t="s">
        <v>896</v>
      </c>
    </row>
    <row r="13" spans="1:7" ht="15.5" x14ac:dyDescent="0.35">
      <c r="A13" s="43">
        <v>10</v>
      </c>
      <c r="B13" s="56" t="s">
        <v>36</v>
      </c>
      <c r="C13" s="57" t="s">
        <v>37</v>
      </c>
      <c r="D13" s="114"/>
      <c r="E13" s="45">
        <v>6</v>
      </c>
      <c r="F13" s="22">
        <f t="shared" si="0"/>
        <v>6</v>
      </c>
      <c r="G13" s="126" t="s">
        <v>896</v>
      </c>
    </row>
    <row r="14" spans="1:7" ht="15.5" x14ac:dyDescent="0.35">
      <c r="A14" s="43">
        <v>11</v>
      </c>
      <c r="B14" s="56" t="s">
        <v>14</v>
      </c>
      <c r="C14" s="57" t="s">
        <v>15</v>
      </c>
      <c r="D14" s="114"/>
      <c r="E14" s="44">
        <v>4</v>
      </c>
      <c r="F14" s="22">
        <f t="shared" si="0"/>
        <v>4</v>
      </c>
      <c r="G14" s="126" t="s">
        <v>896</v>
      </c>
    </row>
    <row r="15" spans="1:7" ht="15.5" x14ac:dyDescent="0.35">
      <c r="A15" s="43">
        <v>12</v>
      </c>
      <c r="B15" s="56" t="s">
        <v>28</v>
      </c>
      <c r="C15" s="57" t="s">
        <v>29</v>
      </c>
      <c r="D15" s="114">
        <v>3</v>
      </c>
      <c r="E15" s="113"/>
      <c r="F15" s="22">
        <f t="shared" si="0"/>
        <v>3</v>
      </c>
      <c r="G15" s="126" t="s">
        <v>896</v>
      </c>
    </row>
    <row r="16" spans="1:7" ht="15.5" x14ac:dyDescent="0.35">
      <c r="A16" s="43">
        <v>13</v>
      </c>
      <c r="B16" s="56" t="s">
        <v>4</v>
      </c>
      <c r="C16" s="57" t="s">
        <v>5</v>
      </c>
      <c r="D16" s="114"/>
      <c r="E16" s="45">
        <v>3</v>
      </c>
      <c r="F16" s="22">
        <f t="shared" si="0"/>
        <v>3</v>
      </c>
      <c r="G16" s="126" t="s">
        <v>896</v>
      </c>
    </row>
    <row r="17" spans="1:8" ht="15.5" x14ac:dyDescent="0.35">
      <c r="A17" s="43">
        <v>14</v>
      </c>
      <c r="B17" s="56" t="s">
        <v>40</v>
      </c>
      <c r="C17" s="57" t="s">
        <v>41</v>
      </c>
      <c r="D17" s="114"/>
      <c r="E17" s="45">
        <v>2.2000000000000002</v>
      </c>
      <c r="F17" s="22">
        <f t="shared" si="0"/>
        <v>2.2000000000000002</v>
      </c>
      <c r="G17" s="126" t="s">
        <v>896</v>
      </c>
    </row>
    <row r="18" spans="1:8" ht="15.5" x14ac:dyDescent="0.35">
      <c r="A18" s="43">
        <v>15</v>
      </c>
      <c r="B18" s="56" t="s">
        <v>42</v>
      </c>
      <c r="C18" s="57" t="s">
        <v>43</v>
      </c>
      <c r="D18" s="114"/>
      <c r="E18" s="44">
        <v>1</v>
      </c>
      <c r="F18" s="22">
        <f t="shared" si="0"/>
        <v>1</v>
      </c>
      <c r="G18" s="126" t="s">
        <v>896</v>
      </c>
    </row>
    <row r="19" spans="1:8" ht="15.5" x14ac:dyDescent="0.35">
      <c r="A19" s="43">
        <v>16</v>
      </c>
      <c r="B19" s="56" t="s">
        <v>0</v>
      </c>
      <c r="C19" s="57" t="s">
        <v>1</v>
      </c>
      <c r="D19" s="114"/>
      <c r="E19" s="113"/>
      <c r="F19" s="22">
        <f t="shared" si="0"/>
        <v>0</v>
      </c>
      <c r="G19" s="126" t="s">
        <v>896</v>
      </c>
    </row>
    <row r="20" spans="1:8" ht="15.5" x14ac:dyDescent="0.35">
      <c r="A20" s="43">
        <v>17</v>
      </c>
      <c r="B20" s="56" t="s">
        <v>2</v>
      </c>
      <c r="C20" s="57" t="s">
        <v>3</v>
      </c>
      <c r="D20" s="114"/>
      <c r="E20" s="44"/>
      <c r="F20" s="22">
        <f t="shared" si="0"/>
        <v>0</v>
      </c>
      <c r="G20" s="126" t="s">
        <v>896</v>
      </c>
    </row>
    <row r="21" spans="1:8" ht="15.5" x14ac:dyDescent="0.35">
      <c r="A21" s="43">
        <v>18</v>
      </c>
      <c r="B21" s="56" t="s">
        <v>6</v>
      </c>
      <c r="C21" s="57" t="s">
        <v>7</v>
      </c>
      <c r="D21" s="114"/>
      <c r="E21" s="45"/>
      <c r="F21" s="22">
        <f t="shared" si="0"/>
        <v>0</v>
      </c>
      <c r="G21" s="126" t="s">
        <v>896</v>
      </c>
    </row>
    <row r="22" spans="1:8" ht="15.5" x14ac:dyDescent="0.35">
      <c r="A22" s="43">
        <v>19</v>
      </c>
      <c r="B22" s="56" t="s">
        <v>10</v>
      </c>
      <c r="C22" s="57" t="s">
        <v>11</v>
      </c>
      <c r="D22" s="114"/>
      <c r="E22" s="45"/>
      <c r="F22" s="22">
        <f t="shared" si="0"/>
        <v>0</v>
      </c>
      <c r="G22" s="126" t="s">
        <v>896</v>
      </c>
    </row>
    <row r="23" spans="1:8" ht="15.5" x14ac:dyDescent="0.35">
      <c r="A23" s="43">
        <v>20</v>
      </c>
      <c r="B23" s="56" t="s">
        <v>12</v>
      </c>
      <c r="C23" s="57" t="s">
        <v>13</v>
      </c>
      <c r="D23" s="114"/>
      <c r="E23" s="45"/>
      <c r="F23" s="22">
        <f t="shared" si="0"/>
        <v>0</v>
      </c>
      <c r="G23" s="126" t="s">
        <v>896</v>
      </c>
    </row>
    <row r="24" spans="1:8" ht="15.5" x14ac:dyDescent="0.35">
      <c r="A24" s="43">
        <v>21</v>
      </c>
      <c r="B24" s="56" t="s">
        <v>19</v>
      </c>
      <c r="C24" s="57" t="s">
        <v>18</v>
      </c>
      <c r="D24" s="114"/>
      <c r="E24" s="45"/>
      <c r="F24" s="22">
        <f t="shared" si="0"/>
        <v>0</v>
      </c>
      <c r="G24" s="126" t="s">
        <v>896</v>
      </c>
    </row>
    <row r="25" spans="1:8" ht="15.5" x14ac:dyDescent="0.35">
      <c r="A25" s="43">
        <v>22</v>
      </c>
      <c r="B25" s="56" t="s">
        <v>20</v>
      </c>
      <c r="C25" s="57" t="s">
        <v>21</v>
      </c>
      <c r="D25" s="114"/>
      <c r="E25" s="45"/>
      <c r="F25" s="22">
        <f t="shared" si="0"/>
        <v>0</v>
      </c>
      <c r="G25" s="126" t="s">
        <v>896</v>
      </c>
    </row>
    <row r="26" spans="1:8" ht="15.5" x14ac:dyDescent="0.35">
      <c r="A26" s="43">
        <v>23</v>
      </c>
      <c r="B26" s="56" t="s">
        <v>25</v>
      </c>
      <c r="C26" s="57" t="s">
        <v>15</v>
      </c>
      <c r="D26" s="114"/>
      <c r="E26" s="45"/>
      <c r="F26" s="22">
        <f t="shared" si="0"/>
        <v>0</v>
      </c>
      <c r="G26" s="126" t="s">
        <v>896</v>
      </c>
    </row>
    <row r="27" spans="1:8" ht="15.5" x14ac:dyDescent="0.35">
      <c r="A27" s="43">
        <v>24</v>
      </c>
      <c r="B27" s="56" t="s">
        <v>26</v>
      </c>
      <c r="C27" s="57" t="s">
        <v>27</v>
      </c>
      <c r="D27" s="114"/>
      <c r="E27" s="46"/>
      <c r="F27" s="22">
        <f t="shared" si="0"/>
        <v>0</v>
      </c>
      <c r="G27" s="126" t="s">
        <v>896</v>
      </c>
    </row>
    <row r="28" spans="1:8" ht="15.5" x14ac:dyDescent="0.35">
      <c r="A28" s="43">
        <v>25</v>
      </c>
      <c r="B28" s="56" t="s">
        <v>32</v>
      </c>
      <c r="C28" s="57" t="s">
        <v>33</v>
      </c>
      <c r="D28" s="114"/>
      <c r="E28" s="45"/>
      <c r="F28" s="22">
        <f t="shared" si="0"/>
        <v>0</v>
      </c>
      <c r="G28" s="126" t="s">
        <v>896</v>
      </c>
    </row>
    <row r="29" spans="1:8" ht="15.5" x14ac:dyDescent="0.35">
      <c r="A29" s="43">
        <v>26</v>
      </c>
      <c r="B29" s="56" t="s">
        <v>44</v>
      </c>
      <c r="C29" s="57" t="s">
        <v>45</v>
      </c>
      <c r="D29" s="114"/>
      <c r="E29" s="47"/>
      <c r="F29" s="22">
        <f t="shared" si="0"/>
        <v>0</v>
      </c>
      <c r="G29" s="126" t="s">
        <v>896</v>
      </c>
    </row>
    <row r="30" spans="1:8" ht="16" thickBot="1" x14ac:dyDescent="0.4">
      <c r="A30" s="51">
        <v>27</v>
      </c>
      <c r="B30" s="58" t="s">
        <v>46</v>
      </c>
      <c r="C30" s="59" t="s">
        <v>18</v>
      </c>
      <c r="D30" s="115"/>
      <c r="E30" s="237"/>
      <c r="F30" s="37">
        <f t="shared" si="0"/>
        <v>0</v>
      </c>
      <c r="G30" s="298" t="s">
        <v>896</v>
      </c>
      <c r="H30" s="227">
        <f>15/27</f>
        <v>0.55555555555555558</v>
      </c>
    </row>
    <row r="31" spans="1:8" ht="15" thickBot="1" x14ac:dyDescent="0.4">
      <c r="A31" s="3"/>
      <c r="B31" s="3"/>
      <c r="D31" s="48">
        <f>SUM(C4:C30)</f>
        <v>0</v>
      </c>
      <c r="E31" s="50">
        <f>SUM(E4:E30)</f>
        <v>453.94999999999993</v>
      </c>
      <c r="F31" s="49">
        <f>SUM(F4:F30)</f>
        <v>459.94999999999993</v>
      </c>
      <c r="G31" s="3"/>
    </row>
    <row r="32" spans="1:8" ht="15" thickBot="1" x14ac:dyDescent="0.4">
      <c r="A32" s="3"/>
      <c r="B32" s="3"/>
      <c r="C32" s="5"/>
      <c r="D32" s="5"/>
      <c r="E32" s="5"/>
      <c r="F32" s="40">
        <f>SUM(D31:E31)</f>
        <v>453.94999999999993</v>
      </c>
      <c r="G32" s="3"/>
    </row>
  </sheetData>
  <sortState ref="B4:F30">
    <sortCondition descending="1" ref="F4:F30"/>
  </sortState>
  <pageMargins left="0.7" right="0.7" top="0.75" bottom="0.75" header="0.3" footer="0.3"/>
  <pageSetup orientation="portrait" horizontalDpi="4294967295" verticalDpi="4294967295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</sheetPr>
  <dimension ref="A1:H30"/>
  <sheetViews>
    <sheetView workbookViewId="0"/>
  </sheetViews>
  <sheetFormatPr defaultRowHeight="14.5" x14ac:dyDescent="0.35"/>
  <cols>
    <col min="1" max="1" width="4.1796875" customWidth="1"/>
    <col min="2" max="2" width="13.453125" bestFit="1" customWidth="1"/>
    <col min="3" max="3" width="15.81640625" bestFit="1" customWidth="1"/>
    <col min="4" max="5" width="10.54296875" customWidth="1"/>
    <col min="6" max="6" width="6.81640625" bestFit="1" customWidth="1"/>
    <col min="7" max="7" width="3.54296875" bestFit="1" customWidth="1"/>
  </cols>
  <sheetData>
    <row r="1" spans="1:7" s="1" customFormat="1" ht="15.5" x14ac:dyDescent="0.35">
      <c r="A1" s="2" t="s">
        <v>917</v>
      </c>
      <c r="B1" s="3"/>
      <c r="C1" s="3"/>
      <c r="D1" s="3"/>
      <c r="E1" s="3"/>
      <c r="F1" s="3"/>
      <c r="G1" s="3"/>
    </row>
    <row r="2" spans="1:7" x14ac:dyDescent="0.35">
      <c r="A2" s="4" t="s">
        <v>911</v>
      </c>
      <c r="B2" s="3"/>
      <c r="C2" s="3"/>
      <c r="D2" s="3"/>
      <c r="E2" s="3"/>
      <c r="F2" s="3"/>
      <c r="G2" s="3"/>
    </row>
    <row r="3" spans="1:7" ht="16" thickBot="1" x14ac:dyDescent="0.4">
      <c r="A3" s="2"/>
      <c r="B3" s="2"/>
      <c r="C3" s="2"/>
      <c r="D3" s="5" t="s">
        <v>861</v>
      </c>
      <c r="E3" s="5" t="s">
        <v>862</v>
      </c>
      <c r="F3" s="3" t="s">
        <v>863</v>
      </c>
      <c r="G3" s="3"/>
    </row>
    <row r="4" spans="1:7" ht="16" thickBot="1" x14ac:dyDescent="0.4">
      <c r="A4" s="120">
        <v>1</v>
      </c>
      <c r="B4" s="121" t="s">
        <v>375</v>
      </c>
      <c r="C4" s="122" t="s">
        <v>50</v>
      </c>
      <c r="D4" s="131"/>
      <c r="E4" s="132">
        <v>84.5</v>
      </c>
      <c r="F4" s="124">
        <f t="shared" ref="F4:F28" si="0">SUM(D4:E4)</f>
        <v>84.5</v>
      </c>
      <c r="G4" s="125" t="s">
        <v>916</v>
      </c>
    </row>
    <row r="5" spans="1:7" ht="15.5" x14ac:dyDescent="0.35">
      <c r="A5" s="255">
        <v>2</v>
      </c>
      <c r="B5" s="300" t="s">
        <v>353</v>
      </c>
      <c r="C5" s="301" t="s">
        <v>76</v>
      </c>
      <c r="D5" s="302"/>
      <c r="E5" s="303">
        <v>36</v>
      </c>
      <c r="F5" s="9">
        <f t="shared" si="0"/>
        <v>36</v>
      </c>
      <c r="G5" s="10" t="s">
        <v>916</v>
      </c>
    </row>
    <row r="6" spans="1:7" ht="15.5" x14ac:dyDescent="0.35">
      <c r="A6" s="43">
        <v>3</v>
      </c>
      <c r="B6" s="239" t="s">
        <v>349</v>
      </c>
      <c r="C6" s="240" t="s">
        <v>350</v>
      </c>
      <c r="D6" s="126"/>
      <c r="E6" s="128">
        <v>30</v>
      </c>
      <c r="F6" s="21">
        <f t="shared" si="0"/>
        <v>30</v>
      </c>
      <c r="G6" s="22" t="s">
        <v>916</v>
      </c>
    </row>
    <row r="7" spans="1:7" ht="15.5" x14ac:dyDescent="0.35">
      <c r="A7" s="43">
        <v>4</v>
      </c>
      <c r="B7" s="56" t="s">
        <v>362</v>
      </c>
      <c r="C7" s="57" t="s">
        <v>161</v>
      </c>
      <c r="D7" s="19"/>
      <c r="E7" s="20">
        <v>28</v>
      </c>
      <c r="F7" s="21">
        <f t="shared" si="0"/>
        <v>28</v>
      </c>
      <c r="G7" s="22" t="s">
        <v>916</v>
      </c>
    </row>
    <row r="8" spans="1:7" ht="16" thickBot="1" x14ac:dyDescent="0.4">
      <c r="A8" s="289">
        <v>5</v>
      </c>
      <c r="B8" s="290" t="s">
        <v>325</v>
      </c>
      <c r="C8" s="291" t="s">
        <v>95</v>
      </c>
      <c r="D8" s="256"/>
      <c r="E8" s="257">
        <v>14</v>
      </c>
      <c r="F8" s="292">
        <f t="shared" si="0"/>
        <v>14</v>
      </c>
      <c r="G8" s="293" t="s">
        <v>916</v>
      </c>
    </row>
    <row r="9" spans="1:7" ht="15.5" x14ac:dyDescent="0.35">
      <c r="A9" s="42">
        <v>6</v>
      </c>
      <c r="B9" s="117" t="s">
        <v>351</v>
      </c>
      <c r="C9" s="118" t="s">
        <v>82</v>
      </c>
      <c r="D9" s="13"/>
      <c r="E9" s="14"/>
      <c r="F9" s="15">
        <f t="shared" si="0"/>
        <v>0</v>
      </c>
      <c r="G9" s="16" t="s">
        <v>916</v>
      </c>
    </row>
    <row r="10" spans="1:7" ht="15.5" x14ac:dyDescent="0.35">
      <c r="A10" s="43">
        <v>7</v>
      </c>
      <c r="B10" s="56" t="s">
        <v>352</v>
      </c>
      <c r="C10" s="57" t="s">
        <v>24</v>
      </c>
      <c r="D10" s="19"/>
      <c r="E10" s="20"/>
      <c r="F10" s="21">
        <f t="shared" si="0"/>
        <v>0</v>
      </c>
      <c r="G10" s="22" t="s">
        <v>916</v>
      </c>
    </row>
    <row r="11" spans="1:7" ht="15.5" x14ac:dyDescent="0.35">
      <c r="A11" s="43">
        <v>8</v>
      </c>
      <c r="B11" s="56" t="s">
        <v>354</v>
      </c>
      <c r="C11" s="57" t="s">
        <v>355</v>
      </c>
      <c r="D11" s="127"/>
      <c r="E11" s="128"/>
      <c r="F11" s="21">
        <f t="shared" si="0"/>
        <v>0</v>
      </c>
      <c r="G11" s="22" t="s">
        <v>916</v>
      </c>
    </row>
    <row r="12" spans="1:7" ht="15.5" x14ac:dyDescent="0.35">
      <c r="A12" s="43">
        <v>9</v>
      </c>
      <c r="B12" s="56" t="s">
        <v>356</v>
      </c>
      <c r="C12" s="57" t="s">
        <v>357</v>
      </c>
      <c r="D12" s="19"/>
      <c r="E12" s="20"/>
      <c r="F12" s="21">
        <f t="shared" si="0"/>
        <v>0</v>
      </c>
      <c r="G12" s="22" t="s">
        <v>916</v>
      </c>
    </row>
    <row r="13" spans="1:7" ht="15.5" x14ac:dyDescent="0.35">
      <c r="A13" s="43">
        <v>10</v>
      </c>
      <c r="B13" s="56" t="s">
        <v>358</v>
      </c>
      <c r="C13" s="57" t="s">
        <v>7</v>
      </c>
      <c r="D13" s="19"/>
      <c r="E13" s="20"/>
      <c r="F13" s="21">
        <f t="shared" si="0"/>
        <v>0</v>
      </c>
      <c r="G13" s="22" t="s">
        <v>916</v>
      </c>
    </row>
    <row r="14" spans="1:7" ht="15.5" x14ac:dyDescent="0.35">
      <c r="A14" s="43">
        <v>11</v>
      </c>
      <c r="B14" s="56" t="s">
        <v>359</v>
      </c>
      <c r="C14" s="57" t="s">
        <v>202</v>
      </c>
      <c r="D14" s="13"/>
      <c r="E14" s="14"/>
      <c r="F14" s="21">
        <f t="shared" si="0"/>
        <v>0</v>
      </c>
      <c r="G14" s="22" t="s">
        <v>916</v>
      </c>
    </row>
    <row r="15" spans="1:7" ht="15.5" x14ac:dyDescent="0.35">
      <c r="A15" s="43">
        <v>12</v>
      </c>
      <c r="B15" s="56" t="s">
        <v>360</v>
      </c>
      <c r="C15" s="57" t="s">
        <v>361</v>
      </c>
      <c r="D15" s="19"/>
      <c r="E15" s="20"/>
      <c r="F15" s="21">
        <f t="shared" si="0"/>
        <v>0</v>
      </c>
      <c r="G15" s="22" t="s">
        <v>916</v>
      </c>
    </row>
    <row r="16" spans="1:7" ht="15.5" x14ac:dyDescent="0.35">
      <c r="A16" s="43">
        <v>13</v>
      </c>
      <c r="B16" s="56" t="s">
        <v>363</v>
      </c>
      <c r="C16" s="57" t="s">
        <v>99</v>
      </c>
      <c r="D16" s="19"/>
      <c r="E16" s="20"/>
      <c r="F16" s="21">
        <f t="shared" si="0"/>
        <v>0</v>
      </c>
      <c r="G16" s="22" t="s">
        <v>916</v>
      </c>
    </row>
    <row r="17" spans="1:8" ht="15.5" x14ac:dyDescent="0.35">
      <c r="A17" s="43">
        <v>14</v>
      </c>
      <c r="B17" s="56" t="s">
        <v>364</v>
      </c>
      <c r="C17" s="57" t="s">
        <v>87</v>
      </c>
      <c r="D17" s="19"/>
      <c r="E17" s="20"/>
      <c r="F17" s="21">
        <f t="shared" si="0"/>
        <v>0</v>
      </c>
      <c r="G17" s="22" t="s">
        <v>916</v>
      </c>
    </row>
    <row r="18" spans="1:8" ht="15.5" x14ac:dyDescent="0.35">
      <c r="A18" s="43">
        <v>15</v>
      </c>
      <c r="B18" s="56" t="s">
        <v>365</v>
      </c>
      <c r="C18" s="57" t="s">
        <v>195</v>
      </c>
      <c r="D18" s="13"/>
      <c r="E18" s="14"/>
      <c r="F18" s="21">
        <f t="shared" si="0"/>
        <v>0</v>
      </c>
      <c r="G18" s="22" t="s">
        <v>916</v>
      </c>
    </row>
    <row r="19" spans="1:8" ht="15.5" x14ac:dyDescent="0.35">
      <c r="A19" s="43">
        <v>16</v>
      </c>
      <c r="B19" s="56" t="s">
        <v>366</v>
      </c>
      <c r="C19" s="57" t="s">
        <v>367</v>
      </c>
      <c r="D19" s="19"/>
      <c r="E19" s="20"/>
      <c r="F19" s="21">
        <f t="shared" si="0"/>
        <v>0</v>
      </c>
      <c r="G19" s="22" t="s">
        <v>916</v>
      </c>
    </row>
    <row r="20" spans="1:8" ht="15.5" x14ac:dyDescent="0.35">
      <c r="A20" s="43">
        <v>17</v>
      </c>
      <c r="B20" s="56" t="s">
        <v>368</v>
      </c>
      <c r="C20" s="57" t="s">
        <v>95</v>
      </c>
      <c r="D20" s="13"/>
      <c r="E20" s="14"/>
      <c r="F20" s="21">
        <f t="shared" si="0"/>
        <v>0</v>
      </c>
      <c r="G20" s="22" t="s">
        <v>916</v>
      </c>
    </row>
    <row r="21" spans="1:8" ht="15.5" x14ac:dyDescent="0.35">
      <c r="A21" s="43">
        <v>18</v>
      </c>
      <c r="B21" s="56" t="s">
        <v>244</v>
      </c>
      <c r="C21" s="57" t="s">
        <v>3</v>
      </c>
      <c r="D21" s="126"/>
      <c r="E21" s="21"/>
      <c r="F21" s="21">
        <f t="shared" si="0"/>
        <v>0</v>
      </c>
      <c r="G21" s="22" t="s">
        <v>916</v>
      </c>
    </row>
    <row r="22" spans="1:8" ht="15.5" x14ac:dyDescent="0.35">
      <c r="A22" s="43">
        <v>19</v>
      </c>
      <c r="B22" s="56" t="s">
        <v>369</v>
      </c>
      <c r="C22" s="57" t="s">
        <v>370</v>
      </c>
      <c r="D22" s="19"/>
      <c r="E22" s="20"/>
      <c r="F22" s="21">
        <f t="shared" si="0"/>
        <v>0</v>
      </c>
      <c r="G22" s="22" t="s">
        <v>916</v>
      </c>
    </row>
    <row r="23" spans="1:8" ht="15.5" x14ac:dyDescent="0.35">
      <c r="A23" s="43">
        <v>20</v>
      </c>
      <c r="B23" s="56" t="s">
        <v>371</v>
      </c>
      <c r="C23" s="57" t="s">
        <v>95</v>
      </c>
      <c r="D23" s="19"/>
      <c r="E23" s="20"/>
      <c r="F23" s="21">
        <f t="shared" si="0"/>
        <v>0</v>
      </c>
      <c r="G23" s="22" t="s">
        <v>916</v>
      </c>
    </row>
    <row r="24" spans="1:8" ht="15.5" x14ac:dyDescent="0.35">
      <c r="A24" s="43">
        <v>21</v>
      </c>
      <c r="B24" s="56" t="s">
        <v>372</v>
      </c>
      <c r="C24" s="57" t="s">
        <v>373</v>
      </c>
      <c r="D24" s="19"/>
      <c r="E24" s="20"/>
      <c r="F24" s="21">
        <f t="shared" si="0"/>
        <v>0</v>
      </c>
      <c r="G24" s="22" t="s">
        <v>916</v>
      </c>
    </row>
    <row r="25" spans="1:8" ht="15.5" x14ac:dyDescent="0.35">
      <c r="A25" s="43">
        <v>22</v>
      </c>
      <c r="B25" s="56" t="s">
        <v>374</v>
      </c>
      <c r="C25" s="57" t="s">
        <v>288</v>
      </c>
      <c r="D25" s="19"/>
      <c r="E25" s="20"/>
      <c r="F25" s="21">
        <f t="shared" si="0"/>
        <v>0</v>
      </c>
      <c r="G25" s="22" t="s">
        <v>916</v>
      </c>
    </row>
    <row r="26" spans="1:8" ht="15.5" x14ac:dyDescent="0.35">
      <c r="A26" s="43">
        <v>23</v>
      </c>
      <c r="B26" s="56" t="s">
        <v>346</v>
      </c>
      <c r="C26" s="57" t="s">
        <v>183</v>
      </c>
      <c r="D26" s="19"/>
      <c r="E26" s="20"/>
      <c r="F26" s="21">
        <f t="shared" si="0"/>
        <v>0</v>
      </c>
      <c r="G26" s="22" t="s">
        <v>916</v>
      </c>
    </row>
    <row r="27" spans="1:8" ht="15.5" x14ac:dyDescent="0.35">
      <c r="A27" s="43">
        <v>24</v>
      </c>
      <c r="B27" s="56" t="s">
        <v>376</v>
      </c>
      <c r="C27" s="57" t="s">
        <v>377</v>
      </c>
      <c r="D27" s="27"/>
      <c r="E27" s="28"/>
      <c r="F27" s="21">
        <f t="shared" si="0"/>
        <v>0</v>
      </c>
      <c r="G27" s="22" t="s">
        <v>916</v>
      </c>
    </row>
    <row r="28" spans="1:8" ht="16" thickBot="1" x14ac:dyDescent="0.4">
      <c r="A28" s="51">
        <v>25</v>
      </c>
      <c r="B28" s="58" t="s">
        <v>378</v>
      </c>
      <c r="C28" s="59" t="s">
        <v>379</v>
      </c>
      <c r="D28" s="60"/>
      <c r="E28" s="61"/>
      <c r="F28" s="53">
        <f t="shared" si="0"/>
        <v>0</v>
      </c>
      <c r="G28" s="37" t="s">
        <v>916</v>
      </c>
      <c r="H28" s="227">
        <f>5/25</f>
        <v>0.2</v>
      </c>
    </row>
    <row r="29" spans="1:8" ht="15" thickBot="1" x14ac:dyDescent="0.4">
      <c r="A29" s="3"/>
      <c r="B29" s="3"/>
      <c r="C29" s="3"/>
      <c r="D29" s="48">
        <f>SUM(D4:D28)</f>
        <v>0</v>
      </c>
      <c r="E29" s="48">
        <f>SUM(E4:E28)</f>
        <v>192.5</v>
      </c>
      <c r="F29" s="49">
        <f>SUM(F4:F28)</f>
        <v>192.5</v>
      </c>
      <c r="G29" s="3"/>
    </row>
    <row r="30" spans="1:8" ht="15" thickBot="1" x14ac:dyDescent="0.4">
      <c r="A30" s="3"/>
      <c r="B30" s="3"/>
      <c r="C30" s="3"/>
      <c r="D30" s="5"/>
      <c r="E30" s="5"/>
      <c r="F30" s="40">
        <f>SUM(D29:E29)</f>
        <v>192.5</v>
      </c>
      <c r="G30" s="3"/>
    </row>
  </sheetData>
  <sortState ref="B4:F28">
    <sortCondition descending="1" ref="F4:F28"/>
  </sortState>
  <pageMargins left="0.7" right="0.7" top="0.75" bottom="0.75" header="0.3" footer="0.3"/>
  <pageSetup orientation="portrait" horizontalDpi="4294967295" verticalDpi="429496729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</sheetPr>
  <dimension ref="A1:H34"/>
  <sheetViews>
    <sheetView workbookViewId="0"/>
  </sheetViews>
  <sheetFormatPr defaultRowHeight="14.5" x14ac:dyDescent="0.35"/>
  <cols>
    <col min="1" max="1" width="4.453125" customWidth="1"/>
    <col min="2" max="2" width="12.54296875" bestFit="1" customWidth="1"/>
    <col min="3" max="3" width="12.453125" bestFit="1" customWidth="1"/>
    <col min="4" max="4" width="10.54296875" customWidth="1"/>
    <col min="5" max="5" width="10.54296875" style="116" customWidth="1"/>
    <col min="6" max="6" width="6.81640625" bestFit="1" customWidth="1"/>
    <col min="7" max="7" width="3.54296875" bestFit="1" customWidth="1"/>
  </cols>
  <sheetData>
    <row r="1" spans="1:7" s="1" customFormat="1" ht="15.5" x14ac:dyDescent="0.35">
      <c r="A1" s="2" t="s">
        <v>920</v>
      </c>
      <c r="B1" s="3"/>
      <c r="C1" s="3"/>
      <c r="D1" s="3"/>
      <c r="E1" s="5"/>
      <c r="F1" s="3"/>
      <c r="G1" s="3"/>
    </row>
    <row r="2" spans="1:7" x14ac:dyDescent="0.35">
      <c r="A2" s="4" t="s">
        <v>919</v>
      </c>
      <c r="B2" s="3"/>
      <c r="C2" s="3"/>
      <c r="D2" s="3"/>
      <c r="E2" s="5"/>
      <c r="F2" s="3"/>
      <c r="G2" s="3"/>
    </row>
    <row r="3" spans="1:7" ht="16" thickBot="1" x14ac:dyDescent="0.4">
      <c r="A3" s="2"/>
      <c r="B3" s="2"/>
      <c r="C3" s="2"/>
      <c r="D3" s="5" t="s">
        <v>861</v>
      </c>
      <c r="E3" s="5" t="s">
        <v>862</v>
      </c>
      <c r="F3" s="3" t="s">
        <v>863</v>
      </c>
      <c r="G3" s="3"/>
    </row>
    <row r="4" spans="1:7" ht="16" thickBot="1" x14ac:dyDescent="0.4">
      <c r="A4" s="120">
        <v>1</v>
      </c>
      <c r="B4" s="121" t="s">
        <v>403</v>
      </c>
      <c r="C4" s="122" t="s">
        <v>165</v>
      </c>
      <c r="D4" s="131"/>
      <c r="E4" s="132">
        <v>61</v>
      </c>
      <c r="F4" s="124">
        <f t="shared" ref="F4:F32" si="0">SUM(D4:E4)</f>
        <v>61</v>
      </c>
      <c r="G4" s="125" t="s">
        <v>918</v>
      </c>
    </row>
    <row r="5" spans="1:7" ht="16" thickBot="1" x14ac:dyDescent="0.4">
      <c r="A5" s="305">
        <v>1</v>
      </c>
      <c r="B5" s="306" t="s">
        <v>413</v>
      </c>
      <c r="C5" s="307" t="s">
        <v>48</v>
      </c>
      <c r="D5" s="308"/>
      <c r="E5" s="309">
        <v>61</v>
      </c>
      <c r="F5" s="310">
        <f t="shared" si="0"/>
        <v>61</v>
      </c>
      <c r="G5" s="311" t="s">
        <v>918</v>
      </c>
    </row>
    <row r="6" spans="1:7" ht="15.5" x14ac:dyDescent="0.35">
      <c r="A6" s="42">
        <v>3</v>
      </c>
      <c r="B6" s="117" t="s">
        <v>404</v>
      </c>
      <c r="C6" s="118" t="s">
        <v>148</v>
      </c>
      <c r="D6" s="13"/>
      <c r="E6" s="14">
        <v>32.5</v>
      </c>
      <c r="F6" s="15">
        <f t="shared" si="0"/>
        <v>32.5</v>
      </c>
      <c r="G6" s="16" t="s">
        <v>918</v>
      </c>
    </row>
    <row r="7" spans="1:7" ht="15.5" x14ac:dyDescent="0.35">
      <c r="A7" s="43">
        <v>4</v>
      </c>
      <c r="B7" s="56" t="s">
        <v>396</v>
      </c>
      <c r="C7" s="57" t="s">
        <v>397</v>
      </c>
      <c r="D7" s="19"/>
      <c r="E7" s="20">
        <v>28</v>
      </c>
      <c r="F7" s="21">
        <f t="shared" si="0"/>
        <v>28</v>
      </c>
      <c r="G7" s="22" t="s">
        <v>918</v>
      </c>
    </row>
    <row r="8" spans="1:7" ht="16" thickBot="1" x14ac:dyDescent="0.4">
      <c r="A8" s="51">
        <v>5</v>
      </c>
      <c r="B8" s="58" t="s">
        <v>414</v>
      </c>
      <c r="C8" s="59" t="s">
        <v>104</v>
      </c>
      <c r="D8" s="60"/>
      <c r="E8" s="63">
        <v>19</v>
      </c>
      <c r="F8" s="53">
        <f t="shared" si="0"/>
        <v>19</v>
      </c>
      <c r="G8" s="37" t="s">
        <v>918</v>
      </c>
    </row>
    <row r="9" spans="1:7" ht="15.5" x14ac:dyDescent="0.35">
      <c r="A9" s="42">
        <v>6</v>
      </c>
      <c r="B9" s="117" t="s">
        <v>412</v>
      </c>
      <c r="C9" s="118" t="s">
        <v>48</v>
      </c>
      <c r="D9" s="304"/>
      <c r="E9" s="14">
        <v>13</v>
      </c>
      <c r="F9" s="15">
        <f t="shared" si="0"/>
        <v>13</v>
      </c>
      <c r="G9" s="16" t="s">
        <v>918</v>
      </c>
    </row>
    <row r="10" spans="1:7" ht="15.5" x14ac:dyDescent="0.35">
      <c r="A10" s="43">
        <v>7</v>
      </c>
      <c r="B10" s="56" t="s">
        <v>399</v>
      </c>
      <c r="C10" s="57" t="s">
        <v>400</v>
      </c>
      <c r="D10" s="126"/>
      <c r="E10" s="128">
        <v>5.0999999999999996</v>
      </c>
      <c r="F10" s="21">
        <f t="shared" si="0"/>
        <v>5.0999999999999996</v>
      </c>
      <c r="G10" s="22" t="s">
        <v>918</v>
      </c>
    </row>
    <row r="11" spans="1:7" ht="15.5" x14ac:dyDescent="0.35">
      <c r="A11" s="43">
        <v>8</v>
      </c>
      <c r="B11" s="56" t="s">
        <v>406</v>
      </c>
      <c r="C11" s="57" t="s">
        <v>407</v>
      </c>
      <c r="D11" s="19"/>
      <c r="E11" s="20">
        <v>2.1</v>
      </c>
      <c r="F11" s="21">
        <f t="shared" si="0"/>
        <v>2.1</v>
      </c>
      <c r="G11" s="22" t="s">
        <v>918</v>
      </c>
    </row>
    <row r="12" spans="1:7" ht="15.5" x14ac:dyDescent="0.35">
      <c r="A12" s="43">
        <v>9</v>
      </c>
      <c r="B12" s="56" t="s">
        <v>387</v>
      </c>
      <c r="C12" s="57" t="s">
        <v>377</v>
      </c>
      <c r="D12" s="19"/>
      <c r="E12" s="20">
        <v>2</v>
      </c>
      <c r="F12" s="21">
        <f t="shared" si="0"/>
        <v>2</v>
      </c>
      <c r="G12" s="22" t="s">
        <v>918</v>
      </c>
    </row>
    <row r="13" spans="1:7" ht="15.5" x14ac:dyDescent="0.35">
      <c r="A13" s="43">
        <v>10</v>
      </c>
      <c r="B13" s="56" t="s">
        <v>380</v>
      </c>
      <c r="C13" s="57" t="s">
        <v>381</v>
      </c>
      <c r="D13" s="126"/>
      <c r="E13" s="21"/>
      <c r="F13" s="21">
        <f t="shared" si="0"/>
        <v>0</v>
      </c>
      <c r="G13" s="22" t="s">
        <v>918</v>
      </c>
    </row>
    <row r="14" spans="1:7" ht="15.5" x14ac:dyDescent="0.35">
      <c r="A14" s="43">
        <v>11</v>
      </c>
      <c r="B14" s="56" t="s">
        <v>382</v>
      </c>
      <c r="C14" s="57" t="s">
        <v>87</v>
      </c>
      <c r="D14" s="13"/>
      <c r="E14" s="14"/>
      <c r="F14" s="21">
        <f t="shared" si="0"/>
        <v>0</v>
      </c>
      <c r="G14" s="22" t="s">
        <v>918</v>
      </c>
    </row>
    <row r="15" spans="1:7" ht="15.5" x14ac:dyDescent="0.35">
      <c r="A15" s="43">
        <v>12</v>
      </c>
      <c r="B15" s="56" t="s">
        <v>383</v>
      </c>
      <c r="C15" s="57" t="s">
        <v>62</v>
      </c>
      <c r="D15" s="19"/>
      <c r="E15" s="20"/>
      <c r="F15" s="21">
        <f t="shared" si="0"/>
        <v>0</v>
      </c>
      <c r="G15" s="22" t="s">
        <v>918</v>
      </c>
    </row>
    <row r="16" spans="1:7" ht="15.5" x14ac:dyDescent="0.35">
      <c r="A16" s="43">
        <v>13</v>
      </c>
      <c r="B16" s="56" t="s">
        <v>384</v>
      </c>
      <c r="C16" s="57" t="s">
        <v>45</v>
      </c>
      <c r="D16" s="19"/>
      <c r="E16" s="20"/>
      <c r="F16" s="21">
        <f t="shared" si="0"/>
        <v>0</v>
      </c>
      <c r="G16" s="22" t="s">
        <v>918</v>
      </c>
    </row>
    <row r="17" spans="1:8" ht="15.5" x14ac:dyDescent="0.35">
      <c r="A17" s="43">
        <v>14</v>
      </c>
      <c r="B17" s="56" t="s">
        <v>385</v>
      </c>
      <c r="C17" s="57" t="s">
        <v>54</v>
      </c>
      <c r="D17" s="127"/>
      <c r="E17" s="128"/>
      <c r="F17" s="21">
        <f t="shared" si="0"/>
        <v>0</v>
      </c>
      <c r="G17" s="22" t="s">
        <v>918</v>
      </c>
    </row>
    <row r="18" spans="1:8" ht="15.5" x14ac:dyDescent="0.35">
      <c r="A18" s="43">
        <v>15</v>
      </c>
      <c r="B18" s="56" t="s">
        <v>386</v>
      </c>
      <c r="C18" s="57" t="s">
        <v>9</v>
      </c>
      <c r="D18" s="13"/>
      <c r="E18" s="14"/>
      <c r="F18" s="21">
        <f t="shared" si="0"/>
        <v>0</v>
      </c>
      <c r="G18" s="22" t="s">
        <v>918</v>
      </c>
    </row>
    <row r="19" spans="1:8" ht="15.5" x14ac:dyDescent="0.35">
      <c r="A19" s="43">
        <v>16</v>
      </c>
      <c r="B19" s="56" t="s">
        <v>388</v>
      </c>
      <c r="C19" s="57" t="s">
        <v>101</v>
      </c>
      <c r="D19" s="19"/>
      <c r="E19" s="20"/>
      <c r="F19" s="21">
        <f t="shared" si="0"/>
        <v>0</v>
      </c>
      <c r="G19" s="22" t="s">
        <v>918</v>
      </c>
    </row>
    <row r="20" spans="1:8" ht="15.5" x14ac:dyDescent="0.35">
      <c r="A20" s="43">
        <v>17</v>
      </c>
      <c r="B20" s="56" t="s">
        <v>389</v>
      </c>
      <c r="C20" s="57" t="s">
        <v>212</v>
      </c>
      <c r="D20" s="13"/>
      <c r="E20" s="14"/>
      <c r="F20" s="21">
        <f t="shared" si="0"/>
        <v>0</v>
      </c>
      <c r="G20" s="22" t="s">
        <v>918</v>
      </c>
    </row>
    <row r="21" spans="1:8" ht="15.5" x14ac:dyDescent="0.35">
      <c r="A21" s="43">
        <v>18</v>
      </c>
      <c r="B21" s="56" t="s">
        <v>390</v>
      </c>
      <c r="C21" s="57" t="s">
        <v>59</v>
      </c>
      <c r="D21" s="19"/>
      <c r="E21" s="20"/>
      <c r="F21" s="21">
        <f t="shared" si="0"/>
        <v>0</v>
      </c>
      <c r="G21" s="22" t="s">
        <v>918</v>
      </c>
    </row>
    <row r="22" spans="1:8" ht="15.5" x14ac:dyDescent="0.35">
      <c r="A22" s="43">
        <v>19</v>
      </c>
      <c r="B22" s="56" t="s">
        <v>391</v>
      </c>
      <c r="C22" s="57" t="s">
        <v>392</v>
      </c>
      <c r="D22" s="19"/>
      <c r="E22" s="20"/>
      <c r="F22" s="21">
        <f t="shared" si="0"/>
        <v>0</v>
      </c>
      <c r="G22" s="22" t="s">
        <v>918</v>
      </c>
    </row>
    <row r="23" spans="1:8" ht="15.5" x14ac:dyDescent="0.35">
      <c r="A23" s="43">
        <v>20</v>
      </c>
      <c r="B23" s="56" t="s">
        <v>393</v>
      </c>
      <c r="C23" s="57" t="s">
        <v>326</v>
      </c>
      <c r="D23" s="19"/>
      <c r="E23" s="20"/>
      <c r="F23" s="21">
        <f t="shared" si="0"/>
        <v>0</v>
      </c>
      <c r="G23" s="22" t="s">
        <v>918</v>
      </c>
    </row>
    <row r="24" spans="1:8" ht="15.5" x14ac:dyDescent="0.35">
      <c r="A24" s="43">
        <v>21</v>
      </c>
      <c r="B24" s="56" t="s">
        <v>394</v>
      </c>
      <c r="C24" s="57" t="s">
        <v>59</v>
      </c>
      <c r="D24" s="19"/>
      <c r="E24" s="20"/>
      <c r="F24" s="21">
        <f t="shared" si="0"/>
        <v>0</v>
      </c>
      <c r="G24" s="22" t="s">
        <v>918</v>
      </c>
    </row>
    <row r="25" spans="1:8" ht="15.5" x14ac:dyDescent="0.35">
      <c r="A25" s="43">
        <v>22</v>
      </c>
      <c r="B25" s="56" t="s">
        <v>395</v>
      </c>
      <c r="C25" s="57" t="s">
        <v>202</v>
      </c>
      <c r="D25" s="19"/>
      <c r="E25" s="20"/>
      <c r="F25" s="21">
        <f t="shared" si="0"/>
        <v>0</v>
      </c>
      <c r="G25" s="22" t="s">
        <v>918</v>
      </c>
    </row>
    <row r="26" spans="1:8" ht="15.5" x14ac:dyDescent="0.35">
      <c r="A26" s="43">
        <v>23</v>
      </c>
      <c r="B26" s="56" t="s">
        <v>398</v>
      </c>
      <c r="C26" s="57" t="s">
        <v>7</v>
      </c>
      <c r="D26" s="19"/>
      <c r="E26" s="20"/>
      <c r="F26" s="21">
        <f t="shared" si="0"/>
        <v>0</v>
      </c>
      <c r="G26" s="22" t="s">
        <v>918</v>
      </c>
    </row>
    <row r="27" spans="1:8" ht="15.5" x14ac:dyDescent="0.35">
      <c r="A27" s="43">
        <v>24</v>
      </c>
      <c r="B27" s="56" t="s">
        <v>401</v>
      </c>
      <c r="C27" s="57" t="s">
        <v>17</v>
      </c>
      <c r="D27" s="27"/>
      <c r="E27" s="28"/>
      <c r="F27" s="21">
        <f t="shared" si="0"/>
        <v>0</v>
      </c>
      <c r="G27" s="22" t="s">
        <v>918</v>
      </c>
    </row>
    <row r="28" spans="1:8" ht="15.5" x14ac:dyDescent="0.35">
      <c r="A28" s="43">
        <v>25</v>
      </c>
      <c r="B28" s="56" t="s">
        <v>402</v>
      </c>
      <c r="C28" s="57" t="s">
        <v>314</v>
      </c>
      <c r="D28" s="19"/>
      <c r="E28" s="20"/>
      <c r="F28" s="21">
        <f t="shared" si="0"/>
        <v>0</v>
      </c>
      <c r="G28" s="22" t="s">
        <v>918</v>
      </c>
    </row>
    <row r="29" spans="1:8" ht="15.5" x14ac:dyDescent="0.35">
      <c r="A29" s="43">
        <v>26</v>
      </c>
      <c r="B29" s="56" t="s">
        <v>405</v>
      </c>
      <c r="C29" s="57" t="s">
        <v>206</v>
      </c>
      <c r="D29" s="19"/>
      <c r="E29" s="20"/>
      <c r="F29" s="21">
        <f t="shared" si="0"/>
        <v>0</v>
      </c>
      <c r="G29" s="22" t="s">
        <v>918</v>
      </c>
    </row>
    <row r="30" spans="1:8" ht="15.5" x14ac:dyDescent="0.35">
      <c r="A30" s="43">
        <v>27</v>
      </c>
      <c r="B30" s="56" t="s">
        <v>408</v>
      </c>
      <c r="C30" s="57" t="s">
        <v>409</v>
      </c>
      <c r="D30" s="19"/>
      <c r="E30" s="20"/>
      <c r="F30" s="21">
        <f t="shared" si="0"/>
        <v>0</v>
      </c>
      <c r="G30" s="22" t="s">
        <v>918</v>
      </c>
    </row>
    <row r="31" spans="1:8" ht="15.5" x14ac:dyDescent="0.35">
      <c r="A31" s="43">
        <v>28</v>
      </c>
      <c r="B31" s="56" t="s">
        <v>410</v>
      </c>
      <c r="C31" s="57" t="s">
        <v>411</v>
      </c>
      <c r="D31" s="29"/>
      <c r="E31" s="20"/>
      <c r="F31" s="21">
        <f t="shared" si="0"/>
        <v>0</v>
      </c>
      <c r="G31" s="22" t="s">
        <v>918</v>
      </c>
    </row>
    <row r="32" spans="1:8" ht="16" thickBot="1" x14ac:dyDescent="0.4">
      <c r="A32" s="51">
        <v>29</v>
      </c>
      <c r="B32" s="58" t="s">
        <v>415</v>
      </c>
      <c r="C32" s="59" t="s">
        <v>416</v>
      </c>
      <c r="D32" s="60"/>
      <c r="E32" s="63"/>
      <c r="F32" s="53">
        <f t="shared" si="0"/>
        <v>0</v>
      </c>
      <c r="G32" s="37" t="s">
        <v>918</v>
      </c>
      <c r="H32" s="227">
        <f>9/29</f>
        <v>0.31034482758620691</v>
      </c>
    </row>
    <row r="33" spans="1:7" ht="15" thickBot="1" x14ac:dyDescent="0.4">
      <c r="A33" s="3"/>
      <c r="B33" s="3"/>
      <c r="C33" s="3"/>
      <c r="D33" s="48">
        <f>SUM(D4:D32)</f>
        <v>0</v>
      </c>
      <c r="E33" s="48">
        <f>SUM(E4:E32)</f>
        <v>223.7</v>
      </c>
      <c r="F33" s="49">
        <f>SUM(F4:F32)</f>
        <v>223.7</v>
      </c>
      <c r="G33" s="3"/>
    </row>
    <row r="34" spans="1:7" ht="15" thickBot="1" x14ac:dyDescent="0.4">
      <c r="A34" s="3"/>
      <c r="B34" s="3"/>
      <c r="C34" s="3"/>
      <c r="D34" s="5"/>
      <c r="E34" s="5"/>
      <c r="F34" s="40">
        <f>SUM(D33:E33)</f>
        <v>223.7</v>
      </c>
      <c r="G34" s="3"/>
    </row>
  </sheetData>
  <sortState ref="B4:F32">
    <sortCondition descending="1" ref="F4:F32"/>
  </sortState>
  <pageMargins left="0.7" right="0.7" top="0.75" bottom="0.75" header="0.3" footer="0.3"/>
  <pageSetup orientation="portrait" horizontalDpi="4294967295" verticalDpi="429496729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</sheetPr>
  <dimension ref="A1:H32"/>
  <sheetViews>
    <sheetView workbookViewId="0"/>
  </sheetViews>
  <sheetFormatPr defaultRowHeight="14.5" x14ac:dyDescent="0.35"/>
  <cols>
    <col min="1" max="1" width="4.7265625" customWidth="1"/>
    <col min="2" max="2" width="14.453125" bestFit="1" customWidth="1"/>
    <col min="3" max="3" width="9.81640625" bestFit="1" customWidth="1"/>
    <col min="4" max="5" width="10.54296875" customWidth="1"/>
    <col min="6" max="6" width="6.81640625" bestFit="1" customWidth="1"/>
    <col min="7" max="7" width="3.453125" bestFit="1" customWidth="1"/>
  </cols>
  <sheetData>
    <row r="1" spans="1:7" s="1" customFormat="1" ht="15.5" x14ac:dyDescent="0.35">
      <c r="A1" s="2" t="s">
        <v>922</v>
      </c>
      <c r="B1" s="3"/>
      <c r="C1" s="3"/>
      <c r="D1" s="3"/>
      <c r="E1" s="3"/>
      <c r="F1" s="3"/>
      <c r="G1" s="3"/>
    </row>
    <row r="2" spans="1:7" x14ac:dyDescent="0.35">
      <c r="A2" s="4" t="s">
        <v>895</v>
      </c>
      <c r="B2" s="3"/>
      <c r="C2" s="3"/>
      <c r="D2" s="3"/>
      <c r="E2" s="3"/>
      <c r="F2" s="3"/>
      <c r="G2" s="3"/>
    </row>
    <row r="3" spans="1:7" ht="16" thickBot="1" x14ac:dyDescent="0.4">
      <c r="A3" s="2"/>
      <c r="B3" s="2"/>
      <c r="C3" s="2"/>
      <c r="D3" s="5" t="s">
        <v>861</v>
      </c>
      <c r="E3" s="5" t="s">
        <v>862</v>
      </c>
      <c r="F3" s="3" t="s">
        <v>863</v>
      </c>
      <c r="G3" s="3"/>
    </row>
    <row r="4" spans="1:7" ht="16" thickBot="1" x14ac:dyDescent="0.4">
      <c r="A4" s="120">
        <v>1</v>
      </c>
      <c r="B4" s="121" t="s">
        <v>187</v>
      </c>
      <c r="C4" s="122" t="s">
        <v>62</v>
      </c>
      <c r="D4" s="133"/>
      <c r="E4" s="134">
        <v>494.5</v>
      </c>
      <c r="F4" s="124">
        <f t="shared" ref="F4:F30" si="0">SUM(D4:E4)</f>
        <v>494.5</v>
      </c>
      <c r="G4" s="125" t="s">
        <v>921</v>
      </c>
    </row>
    <row r="5" spans="1:7" ht="15.5" x14ac:dyDescent="0.35">
      <c r="A5" s="42">
        <v>2</v>
      </c>
      <c r="B5" s="117" t="s">
        <v>438</v>
      </c>
      <c r="C5" s="118" t="s">
        <v>377</v>
      </c>
      <c r="D5" s="13"/>
      <c r="E5" s="14">
        <v>21.5</v>
      </c>
      <c r="F5" s="15">
        <f t="shared" si="0"/>
        <v>21.5</v>
      </c>
      <c r="G5" s="16" t="s">
        <v>921</v>
      </c>
    </row>
    <row r="6" spans="1:7" ht="15.5" x14ac:dyDescent="0.35">
      <c r="A6" s="43">
        <v>3</v>
      </c>
      <c r="B6" s="56" t="s">
        <v>445</v>
      </c>
      <c r="C6" s="57" t="s">
        <v>446</v>
      </c>
      <c r="D6" s="19"/>
      <c r="E6" s="20">
        <v>20</v>
      </c>
      <c r="F6" s="21">
        <f t="shared" si="0"/>
        <v>20</v>
      </c>
      <c r="G6" s="22" t="s">
        <v>921</v>
      </c>
    </row>
    <row r="7" spans="1:7" ht="16" thickBot="1" x14ac:dyDescent="0.4">
      <c r="A7" s="51">
        <v>4</v>
      </c>
      <c r="B7" s="58" t="s">
        <v>439</v>
      </c>
      <c r="C7" s="59" t="s">
        <v>377</v>
      </c>
      <c r="D7" s="62"/>
      <c r="E7" s="63">
        <v>20</v>
      </c>
      <c r="F7" s="53">
        <f t="shared" si="0"/>
        <v>20</v>
      </c>
      <c r="G7" s="37" t="s">
        <v>921</v>
      </c>
    </row>
    <row r="8" spans="1:7" ht="15.5" x14ac:dyDescent="0.35">
      <c r="A8" s="42">
        <v>5</v>
      </c>
      <c r="B8" s="117" t="s">
        <v>441</v>
      </c>
      <c r="C8" s="118" t="s">
        <v>442</v>
      </c>
      <c r="D8" s="13">
        <v>1.4</v>
      </c>
      <c r="E8" s="14">
        <v>10</v>
      </c>
      <c r="F8" s="15">
        <f t="shared" si="0"/>
        <v>11.4</v>
      </c>
      <c r="G8" s="16" t="s">
        <v>921</v>
      </c>
    </row>
    <row r="9" spans="1:7" ht="15.5" x14ac:dyDescent="0.35">
      <c r="A9" s="43">
        <v>6</v>
      </c>
      <c r="B9" s="56" t="s">
        <v>429</v>
      </c>
      <c r="C9" s="57" t="s">
        <v>18</v>
      </c>
      <c r="D9" s="19"/>
      <c r="E9" s="20">
        <v>7.6</v>
      </c>
      <c r="F9" s="21">
        <f t="shared" si="0"/>
        <v>7.6</v>
      </c>
      <c r="G9" s="22" t="s">
        <v>921</v>
      </c>
    </row>
    <row r="10" spans="1:7" ht="15.5" x14ac:dyDescent="0.35">
      <c r="A10" s="43">
        <v>7</v>
      </c>
      <c r="B10" s="56" t="s">
        <v>425</v>
      </c>
      <c r="C10" s="57" t="s">
        <v>426</v>
      </c>
      <c r="D10" s="19"/>
      <c r="E10" s="20">
        <v>5.5</v>
      </c>
      <c r="F10" s="21">
        <f t="shared" si="0"/>
        <v>5.5</v>
      </c>
      <c r="G10" s="22" t="s">
        <v>921</v>
      </c>
    </row>
    <row r="11" spans="1:7" ht="15.5" x14ac:dyDescent="0.35">
      <c r="A11" s="43">
        <v>8</v>
      </c>
      <c r="B11" s="56" t="s">
        <v>424</v>
      </c>
      <c r="C11" s="57" t="s">
        <v>237</v>
      </c>
      <c r="D11" s="19"/>
      <c r="E11" s="20">
        <v>1.3</v>
      </c>
      <c r="F11" s="21">
        <f t="shared" si="0"/>
        <v>1.3</v>
      </c>
      <c r="G11" s="22" t="s">
        <v>921</v>
      </c>
    </row>
    <row r="12" spans="1:7" ht="15.5" x14ac:dyDescent="0.35">
      <c r="A12" s="43">
        <v>9</v>
      </c>
      <c r="B12" s="56" t="s">
        <v>430</v>
      </c>
      <c r="C12" s="57" t="s">
        <v>423</v>
      </c>
      <c r="D12" s="19"/>
      <c r="E12" s="20">
        <v>1</v>
      </c>
      <c r="F12" s="21">
        <f t="shared" si="0"/>
        <v>1</v>
      </c>
      <c r="G12" s="22" t="s">
        <v>921</v>
      </c>
    </row>
    <row r="13" spans="1:7" ht="15.5" x14ac:dyDescent="0.35">
      <c r="A13" s="43">
        <v>10</v>
      </c>
      <c r="B13" s="56" t="s">
        <v>431</v>
      </c>
      <c r="C13" s="57" t="s">
        <v>432</v>
      </c>
      <c r="D13" s="19">
        <v>1</v>
      </c>
      <c r="E13" s="20"/>
      <c r="F13" s="21">
        <f t="shared" si="0"/>
        <v>1</v>
      </c>
      <c r="G13" s="22" t="s">
        <v>921</v>
      </c>
    </row>
    <row r="14" spans="1:7" ht="15.5" x14ac:dyDescent="0.35">
      <c r="A14" s="43">
        <v>11</v>
      </c>
      <c r="B14" s="56" t="s">
        <v>184</v>
      </c>
      <c r="C14" s="57" t="s">
        <v>417</v>
      </c>
      <c r="D14" s="25"/>
      <c r="E14" s="15"/>
      <c r="F14" s="21">
        <f t="shared" si="0"/>
        <v>0</v>
      </c>
      <c r="G14" s="22" t="s">
        <v>921</v>
      </c>
    </row>
    <row r="15" spans="1:7" ht="15.5" x14ac:dyDescent="0.35">
      <c r="A15" s="43">
        <v>12</v>
      </c>
      <c r="B15" s="56" t="s">
        <v>418</v>
      </c>
      <c r="C15" s="57" t="s">
        <v>417</v>
      </c>
      <c r="D15" s="19"/>
      <c r="E15" s="20"/>
      <c r="F15" s="21">
        <f t="shared" si="0"/>
        <v>0</v>
      </c>
      <c r="G15" s="22" t="s">
        <v>921</v>
      </c>
    </row>
    <row r="16" spans="1:7" ht="15.5" x14ac:dyDescent="0.35">
      <c r="A16" s="43">
        <v>13</v>
      </c>
      <c r="B16" s="56" t="s">
        <v>419</v>
      </c>
      <c r="C16" s="57" t="s">
        <v>13</v>
      </c>
      <c r="D16" s="19"/>
      <c r="E16" s="20"/>
      <c r="F16" s="21">
        <f t="shared" si="0"/>
        <v>0</v>
      </c>
      <c r="G16" s="22" t="s">
        <v>921</v>
      </c>
    </row>
    <row r="17" spans="1:8" ht="15.5" x14ac:dyDescent="0.35">
      <c r="A17" s="43">
        <v>14</v>
      </c>
      <c r="B17" s="56" t="s">
        <v>420</v>
      </c>
      <c r="C17" s="57" t="s">
        <v>230</v>
      </c>
      <c r="D17" s="19"/>
      <c r="E17" s="20"/>
      <c r="F17" s="21">
        <f t="shared" si="0"/>
        <v>0</v>
      </c>
      <c r="G17" s="22" t="s">
        <v>921</v>
      </c>
    </row>
    <row r="18" spans="1:8" ht="15.5" x14ac:dyDescent="0.35">
      <c r="A18" s="43">
        <v>15</v>
      </c>
      <c r="B18" s="56" t="s">
        <v>421</v>
      </c>
      <c r="C18" s="57" t="s">
        <v>115</v>
      </c>
      <c r="D18" s="13"/>
      <c r="E18" s="14"/>
      <c r="F18" s="21">
        <f t="shared" si="0"/>
        <v>0</v>
      </c>
      <c r="G18" s="22" t="s">
        <v>921</v>
      </c>
    </row>
    <row r="19" spans="1:8" ht="15.5" x14ac:dyDescent="0.35">
      <c r="A19" s="43">
        <v>16</v>
      </c>
      <c r="B19" s="56" t="s">
        <v>422</v>
      </c>
      <c r="C19" s="57" t="s">
        <v>423</v>
      </c>
      <c r="D19" s="19"/>
      <c r="E19" s="20"/>
      <c r="F19" s="21">
        <f t="shared" si="0"/>
        <v>0</v>
      </c>
      <c r="G19" s="22" t="s">
        <v>921</v>
      </c>
    </row>
    <row r="20" spans="1:8" ht="15.5" x14ac:dyDescent="0.35">
      <c r="A20" s="43">
        <v>17</v>
      </c>
      <c r="B20" s="56" t="s">
        <v>427</v>
      </c>
      <c r="C20" s="57" t="s">
        <v>428</v>
      </c>
      <c r="D20" s="13"/>
      <c r="E20" s="14"/>
      <c r="F20" s="21">
        <f t="shared" si="0"/>
        <v>0</v>
      </c>
      <c r="G20" s="22" t="s">
        <v>921</v>
      </c>
    </row>
    <row r="21" spans="1:8" ht="15.5" x14ac:dyDescent="0.35">
      <c r="A21" s="43">
        <v>18</v>
      </c>
      <c r="B21" s="56" t="s">
        <v>433</v>
      </c>
      <c r="C21" s="57" t="s">
        <v>39</v>
      </c>
      <c r="D21" s="19"/>
      <c r="E21" s="20"/>
      <c r="F21" s="21">
        <f t="shared" si="0"/>
        <v>0</v>
      </c>
      <c r="G21" s="22" t="s">
        <v>921</v>
      </c>
    </row>
    <row r="22" spans="1:8" ht="15.5" x14ac:dyDescent="0.35">
      <c r="A22" s="43">
        <v>19</v>
      </c>
      <c r="B22" s="56" t="s">
        <v>434</v>
      </c>
      <c r="C22" s="57" t="s">
        <v>317</v>
      </c>
      <c r="D22" s="19"/>
      <c r="E22" s="20"/>
      <c r="F22" s="21">
        <f t="shared" si="0"/>
        <v>0</v>
      </c>
      <c r="G22" s="22" t="s">
        <v>921</v>
      </c>
    </row>
    <row r="23" spans="1:8" ht="15.5" x14ac:dyDescent="0.35">
      <c r="A23" s="43">
        <v>20</v>
      </c>
      <c r="B23" s="56" t="s">
        <v>435</v>
      </c>
      <c r="C23" s="57" t="s">
        <v>436</v>
      </c>
      <c r="D23" s="19"/>
      <c r="E23" s="20"/>
      <c r="F23" s="21">
        <f t="shared" si="0"/>
        <v>0</v>
      </c>
      <c r="G23" s="22" t="s">
        <v>921</v>
      </c>
    </row>
    <row r="24" spans="1:8" ht="15.5" x14ac:dyDescent="0.35">
      <c r="A24" s="43">
        <v>21</v>
      </c>
      <c r="B24" s="56" t="s">
        <v>437</v>
      </c>
      <c r="C24" s="57" t="s">
        <v>148</v>
      </c>
      <c r="D24" s="126"/>
      <c r="E24" s="21"/>
      <c r="F24" s="21">
        <f t="shared" si="0"/>
        <v>0</v>
      </c>
      <c r="G24" s="22" t="s">
        <v>921</v>
      </c>
    </row>
    <row r="25" spans="1:8" ht="15.5" x14ac:dyDescent="0.35">
      <c r="A25" s="43">
        <v>22</v>
      </c>
      <c r="B25" s="56" t="s">
        <v>440</v>
      </c>
      <c r="C25" s="57" t="s">
        <v>330</v>
      </c>
      <c r="D25" s="19"/>
      <c r="E25" s="20"/>
      <c r="F25" s="21">
        <f t="shared" si="0"/>
        <v>0</v>
      </c>
      <c r="G25" s="22" t="s">
        <v>921</v>
      </c>
    </row>
    <row r="26" spans="1:8" ht="15.5" x14ac:dyDescent="0.35">
      <c r="A26" s="43">
        <v>23</v>
      </c>
      <c r="B26" s="56" t="s">
        <v>443</v>
      </c>
      <c r="C26" s="57" t="s">
        <v>159</v>
      </c>
      <c r="D26" s="19"/>
      <c r="E26" s="20"/>
      <c r="F26" s="21">
        <f t="shared" si="0"/>
        <v>0</v>
      </c>
      <c r="G26" s="22" t="s">
        <v>921</v>
      </c>
    </row>
    <row r="27" spans="1:8" ht="15.5" x14ac:dyDescent="0.35">
      <c r="A27" s="43">
        <v>24</v>
      </c>
      <c r="B27" s="56" t="s">
        <v>444</v>
      </c>
      <c r="C27" s="57" t="s">
        <v>13</v>
      </c>
      <c r="D27" s="27"/>
      <c r="E27" s="28"/>
      <c r="F27" s="21">
        <f t="shared" si="0"/>
        <v>0</v>
      </c>
      <c r="G27" s="22" t="s">
        <v>921</v>
      </c>
    </row>
    <row r="28" spans="1:8" ht="15.5" x14ac:dyDescent="0.35">
      <c r="A28" s="43">
        <v>25</v>
      </c>
      <c r="B28" s="56" t="s">
        <v>447</v>
      </c>
      <c r="C28" s="57" t="s">
        <v>50</v>
      </c>
      <c r="D28" s="29"/>
      <c r="E28" s="30"/>
      <c r="F28" s="21">
        <f t="shared" si="0"/>
        <v>0</v>
      </c>
      <c r="G28" s="22" t="s">
        <v>921</v>
      </c>
    </row>
    <row r="29" spans="1:8" ht="15.5" x14ac:dyDescent="0.35">
      <c r="A29" s="43">
        <v>26</v>
      </c>
      <c r="B29" s="56" t="s">
        <v>448</v>
      </c>
      <c r="C29" s="57" t="s">
        <v>117</v>
      </c>
      <c r="D29" s="29"/>
      <c r="E29" s="30"/>
      <c r="F29" s="21">
        <f t="shared" si="0"/>
        <v>0</v>
      </c>
      <c r="G29" s="22" t="s">
        <v>921</v>
      </c>
    </row>
    <row r="30" spans="1:8" ht="16" thickBot="1" x14ac:dyDescent="0.4">
      <c r="A30" s="51">
        <v>27</v>
      </c>
      <c r="B30" s="58" t="s">
        <v>449</v>
      </c>
      <c r="C30" s="59" t="s">
        <v>17</v>
      </c>
      <c r="D30" s="62"/>
      <c r="E30" s="63"/>
      <c r="F30" s="53">
        <f t="shared" si="0"/>
        <v>0</v>
      </c>
      <c r="G30" s="37" t="s">
        <v>921</v>
      </c>
      <c r="H30" s="227">
        <f>10/27</f>
        <v>0.37037037037037035</v>
      </c>
    </row>
    <row r="31" spans="1:8" ht="15" thickBot="1" x14ac:dyDescent="0.4">
      <c r="A31" s="3"/>
      <c r="B31" s="3"/>
      <c r="C31" s="3"/>
      <c r="D31" s="48">
        <f>SUM(D4:D30)</f>
        <v>2.4</v>
      </c>
      <c r="E31" s="48">
        <f>SUM(E4:E30)</f>
        <v>581.4</v>
      </c>
      <c r="F31" s="49">
        <f>SUM(F4:F30)</f>
        <v>583.79999999999995</v>
      </c>
      <c r="G31" s="3"/>
    </row>
    <row r="32" spans="1:8" ht="15" thickBot="1" x14ac:dyDescent="0.4">
      <c r="A32" s="3"/>
      <c r="B32" s="3"/>
      <c r="C32" s="3"/>
      <c r="D32" s="5"/>
      <c r="E32" s="5"/>
      <c r="F32" s="40">
        <f>SUM(D31:E31)</f>
        <v>583.79999999999995</v>
      </c>
      <c r="G32" s="3"/>
    </row>
  </sheetData>
  <sortState ref="B4:F30">
    <sortCondition descending="1" ref="F4:F30"/>
  </sortState>
  <pageMargins left="0.7" right="0.7" top="0.75" bottom="0.75" header="0.3" footer="0.3"/>
  <pageSetup orientation="portrait" horizontalDpi="4294967295" verticalDpi="429496729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</sheetPr>
  <dimension ref="A1:H32"/>
  <sheetViews>
    <sheetView workbookViewId="0"/>
  </sheetViews>
  <sheetFormatPr defaultRowHeight="14.5" x14ac:dyDescent="0.35"/>
  <cols>
    <col min="1" max="1" width="4.54296875" customWidth="1"/>
    <col min="2" max="2" width="13.54296875" bestFit="1" customWidth="1"/>
    <col min="3" max="3" width="15.54296875" bestFit="1" customWidth="1"/>
    <col min="4" max="5" width="10.54296875" customWidth="1"/>
    <col min="6" max="6" width="6.81640625" bestFit="1" customWidth="1"/>
    <col min="7" max="7" width="3.453125" bestFit="1" customWidth="1"/>
  </cols>
  <sheetData>
    <row r="1" spans="1:7" s="1" customFormat="1" ht="15.5" x14ac:dyDescent="0.35">
      <c r="A1" s="2" t="s">
        <v>924</v>
      </c>
      <c r="B1" s="3"/>
      <c r="C1" s="3"/>
      <c r="D1" s="3"/>
      <c r="E1" s="3"/>
      <c r="F1" s="3"/>
      <c r="G1" s="3"/>
    </row>
    <row r="2" spans="1:7" x14ac:dyDescent="0.35">
      <c r="A2" s="4" t="s">
        <v>895</v>
      </c>
      <c r="B2" s="3"/>
      <c r="C2" s="3"/>
      <c r="D2" s="3"/>
      <c r="E2" s="3"/>
      <c r="F2" s="3"/>
      <c r="G2" s="3"/>
    </row>
    <row r="3" spans="1:7" ht="16" thickBot="1" x14ac:dyDescent="0.4">
      <c r="A3" s="2"/>
      <c r="B3" s="2"/>
      <c r="C3" s="2"/>
      <c r="D3" s="5" t="s">
        <v>861</v>
      </c>
      <c r="E3" s="5" t="s">
        <v>862</v>
      </c>
      <c r="F3" s="3" t="s">
        <v>863</v>
      </c>
      <c r="G3" s="3"/>
    </row>
    <row r="4" spans="1:7" ht="16" thickBot="1" x14ac:dyDescent="0.4">
      <c r="A4" s="120">
        <v>1</v>
      </c>
      <c r="B4" s="121" t="s">
        <v>466</v>
      </c>
      <c r="C4" s="122" t="s">
        <v>161</v>
      </c>
      <c r="D4" s="131"/>
      <c r="E4" s="132">
        <v>50.9</v>
      </c>
      <c r="F4" s="124">
        <f t="shared" ref="F4:F30" si="0">SUM(D4:E4)</f>
        <v>50.9</v>
      </c>
      <c r="G4" s="125" t="s">
        <v>923</v>
      </c>
    </row>
    <row r="5" spans="1:7" ht="15.5" x14ac:dyDescent="0.35">
      <c r="A5" s="42">
        <v>2</v>
      </c>
      <c r="B5" s="117" t="s">
        <v>456</v>
      </c>
      <c r="C5" s="118" t="s">
        <v>101</v>
      </c>
      <c r="D5" s="13"/>
      <c r="E5" s="14">
        <v>16.8</v>
      </c>
      <c r="F5" s="15">
        <f t="shared" si="0"/>
        <v>16.8</v>
      </c>
      <c r="G5" s="16" t="s">
        <v>923</v>
      </c>
    </row>
    <row r="6" spans="1:7" ht="15.5" x14ac:dyDescent="0.35">
      <c r="A6" s="43">
        <v>3</v>
      </c>
      <c r="B6" s="56" t="s">
        <v>249</v>
      </c>
      <c r="C6" s="57" t="s">
        <v>50</v>
      </c>
      <c r="D6" s="19"/>
      <c r="E6" s="20">
        <v>16</v>
      </c>
      <c r="F6" s="21">
        <f t="shared" si="0"/>
        <v>16</v>
      </c>
      <c r="G6" s="22" t="s">
        <v>923</v>
      </c>
    </row>
    <row r="7" spans="1:7" ht="16" thickBot="1" x14ac:dyDescent="0.4">
      <c r="A7" s="51">
        <v>4</v>
      </c>
      <c r="B7" s="58" t="s">
        <v>469</v>
      </c>
      <c r="C7" s="59" t="s">
        <v>50</v>
      </c>
      <c r="D7" s="62"/>
      <c r="E7" s="63">
        <v>16</v>
      </c>
      <c r="F7" s="53">
        <f t="shared" si="0"/>
        <v>16</v>
      </c>
      <c r="G7" s="37" t="s">
        <v>923</v>
      </c>
    </row>
    <row r="8" spans="1:7" ht="15.5" x14ac:dyDescent="0.35">
      <c r="A8" s="42">
        <v>5</v>
      </c>
      <c r="B8" s="117" t="s">
        <v>36</v>
      </c>
      <c r="C8" s="118" t="s">
        <v>468</v>
      </c>
      <c r="D8" s="13"/>
      <c r="E8" s="14">
        <v>12.5</v>
      </c>
      <c r="F8" s="15">
        <f t="shared" si="0"/>
        <v>12.5</v>
      </c>
      <c r="G8" s="16" t="s">
        <v>923</v>
      </c>
    </row>
    <row r="9" spans="1:7" ht="15.5" x14ac:dyDescent="0.35">
      <c r="A9" s="43">
        <v>6</v>
      </c>
      <c r="B9" s="56" t="s">
        <v>457</v>
      </c>
      <c r="C9" s="57" t="s">
        <v>41</v>
      </c>
      <c r="D9" s="19"/>
      <c r="E9" s="20">
        <v>12.15</v>
      </c>
      <c r="F9" s="21">
        <f t="shared" si="0"/>
        <v>12.15</v>
      </c>
      <c r="G9" s="22" t="s">
        <v>923</v>
      </c>
    </row>
    <row r="10" spans="1:7" ht="15.5" x14ac:dyDescent="0.35">
      <c r="A10" s="43">
        <v>7</v>
      </c>
      <c r="B10" s="56" t="s">
        <v>455</v>
      </c>
      <c r="C10" s="57" t="s">
        <v>52</v>
      </c>
      <c r="D10" s="19"/>
      <c r="E10" s="20">
        <v>7</v>
      </c>
      <c r="F10" s="21">
        <f t="shared" si="0"/>
        <v>7</v>
      </c>
      <c r="G10" s="22" t="s">
        <v>923</v>
      </c>
    </row>
    <row r="11" spans="1:7" ht="15.5" x14ac:dyDescent="0.35">
      <c r="A11" s="43">
        <v>8</v>
      </c>
      <c r="B11" s="56" t="s">
        <v>451</v>
      </c>
      <c r="C11" s="57" t="s">
        <v>452</v>
      </c>
      <c r="D11" s="19"/>
      <c r="E11" s="20">
        <v>6.5</v>
      </c>
      <c r="F11" s="21">
        <f t="shared" si="0"/>
        <v>6.5</v>
      </c>
      <c r="G11" s="22" t="s">
        <v>923</v>
      </c>
    </row>
    <row r="12" spans="1:7" ht="15.5" x14ac:dyDescent="0.35">
      <c r="A12" s="43">
        <v>9</v>
      </c>
      <c r="B12" s="56" t="s">
        <v>290</v>
      </c>
      <c r="C12" s="57" t="s">
        <v>66</v>
      </c>
      <c r="D12" s="126"/>
      <c r="E12" s="21"/>
      <c r="F12" s="21">
        <f t="shared" si="0"/>
        <v>0</v>
      </c>
      <c r="G12" s="22" t="s">
        <v>923</v>
      </c>
    </row>
    <row r="13" spans="1:7" ht="15.5" x14ac:dyDescent="0.35">
      <c r="A13" s="43">
        <v>10</v>
      </c>
      <c r="B13" s="56" t="s">
        <v>221</v>
      </c>
      <c r="C13" s="57" t="s">
        <v>317</v>
      </c>
      <c r="D13" s="19"/>
      <c r="E13" s="20"/>
      <c r="F13" s="21">
        <f t="shared" si="0"/>
        <v>0</v>
      </c>
      <c r="G13" s="22" t="s">
        <v>923</v>
      </c>
    </row>
    <row r="14" spans="1:7" ht="15.5" x14ac:dyDescent="0.35">
      <c r="A14" s="43">
        <v>11</v>
      </c>
      <c r="B14" s="56" t="s">
        <v>450</v>
      </c>
      <c r="C14" s="57" t="s">
        <v>428</v>
      </c>
      <c r="D14" s="13"/>
      <c r="E14" s="14"/>
      <c r="F14" s="21">
        <f t="shared" si="0"/>
        <v>0</v>
      </c>
      <c r="G14" s="22" t="s">
        <v>923</v>
      </c>
    </row>
    <row r="15" spans="1:7" ht="15.5" x14ac:dyDescent="0.35">
      <c r="A15" s="43">
        <v>12</v>
      </c>
      <c r="B15" s="56" t="s">
        <v>108</v>
      </c>
      <c r="C15" s="57" t="s">
        <v>97</v>
      </c>
      <c r="D15" s="127"/>
      <c r="E15" s="128"/>
      <c r="F15" s="21">
        <f t="shared" si="0"/>
        <v>0</v>
      </c>
      <c r="G15" s="22" t="s">
        <v>923</v>
      </c>
    </row>
    <row r="16" spans="1:7" ht="15.5" x14ac:dyDescent="0.35">
      <c r="A16" s="43">
        <v>13</v>
      </c>
      <c r="B16" s="56" t="s">
        <v>453</v>
      </c>
      <c r="C16" s="57" t="s">
        <v>454</v>
      </c>
      <c r="D16" s="19"/>
      <c r="E16" s="20"/>
      <c r="F16" s="21">
        <f t="shared" si="0"/>
        <v>0</v>
      </c>
      <c r="G16" s="22" t="s">
        <v>923</v>
      </c>
    </row>
    <row r="17" spans="1:8" ht="15.5" x14ac:dyDescent="0.35">
      <c r="A17" s="43">
        <v>14</v>
      </c>
      <c r="B17" s="56" t="s">
        <v>109</v>
      </c>
      <c r="C17" s="57" t="s">
        <v>97</v>
      </c>
      <c r="D17" s="19"/>
      <c r="E17" s="20"/>
      <c r="F17" s="21">
        <f t="shared" si="0"/>
        <v>0</v>
      </c>
      <c r="G17" s="22" t="s">
        <v>923</v>
      </c>
    </row>
    <row r="18" spans="1:8" ht="15.5" x14ac:dyDescent="0.35">
      <c r="A18" s="43">
        <v>15</v>
      </c>
      <c r="B18" s="56" t="s">
        <v>229</v>
      </c>
      <c r="C18" s="57" t="s">
        <v>373</v>
      </c>
      <c r="D18" s="13"/>
      <c r="E18" s="14"/>
      <c r="F18" s="21">
        <f t="shared" si="0"/>
        <v>0</v>
      </c>
      <c r="G18" s="22" t="s">
        <v>923</v>
      </c>
    </row>
    <row r="19" spans="1:8" ht="15.5" x14ac:dyDescent="0.35">
      <c r="A19" s="43">
        <v>16</v>
      </c>
      <c r="B19" s="56" t="s">
        <v>458</v>
      </c>
      <c r="C19" s="57" t="s">
        <v>101</v>
      </c>
      <c r="D19" s="19"/>
      <c r="E19" s="20"/>
      <c r="F19" s="21">
        <f t="shared" si="0"/>
        <v>0</v>
      </c>
      <c r="G19" s="22" t="s">
        <v>923</v>
      </c>
    </row>
    <row r="20" spans="1:8" ht="15.5" x14ac:dyDescent="0.35">
      <c r="A20" s="43">
        <v>17</v>
      </c>
      <c r="B20" s="56" t="s">
        <v>459</v>
      </c>
      <c r="C20" s="57" t="s">
        <v>460</v>
      </c>
      <c r="D20" s="13"/>
      <c r="E20" s="14"/>
      <c r="F20" s="21">
        <f t="shared" si="0"/>
        <v>0</v>
      </c>
      <c r="G20" s="22" t="s">
        <v>923</v>
      </c>
    </row>
    <row r="21" spans="1:8" ht="15.5" x14ac:dyDescent="0.35">
      <c r="A21" s="43">
        <v>18</v>
      </c>
      <c r="B21" s="56" t="s">
        <v>461</v>
      </c>
      <c r="C21" s="57" t="s">
        <v>310</v>
      </c>
      <c r="D21" s="19"/>
      <c r="E21" s="20"/>
      <c r="F21" s="21">
        <f t="shared" si="0"/>
        <v>0</v>
      </c>
      <c r="G21" s="22" t="s">
        <v>923</v>
      </c>
    </row>
    <row r="22" spans="1:8" ht="15.5" x14ac:dyDescent="0.35">
      <c r="A22" s="43">
        <v>19</v>
      </c>
      <c r="B22" s="56" t="s">
        <v>462</v>
      </c>
      <c r="C22" s="57" t="s">
        <v>237</v>
      </c>
      <c r="D22" s="19"/>
      <c r="E22" s="20"/>
      <c r="F22" s="21">
        <f t="shared" si="0"/>
        <v>0</v>
      </c>
      <c r="G22" s="22" t="s">
        <v>923</v>
      </c>
    </row>
    <row r="23" spans="1:8" ht="15.5" x14ac:dyDescent="0.35">
      <c r="A23" s="43">
        <v>20</v>
      </c>
      <c r="B23" s="56" t="s">
        <v>462</v>
      </c>
      <c r="C23" s="57" t="s">
        <v>377</v>
      </c>
      <c r="D23" s="19"/>
      <c r="E23" s="20"/>
      <c r="F23" s="21">
        <f t="shared" si="0"/>
        <v>0</v>
      </c>
      <c r="G23" s="22" t="s">
        <v>923</v>
      </c>
    </row>
    <row r="24" spans="1:8" ht="15.5" x14ac:dyDescent="0.35">
      <c r="A24" s="43">
        <v>21</v>
      </c>
      <c r="B24" s="56" t="s">
        <v>463</v>
      </c>
      <c r="C24" s="57" t="s">
        <v>428</v>
      </c>
      <c r="D24" s="126"/>
      <c r="E24" s="21"/>
      <c r="F24" s="21">
        <f t="shared" si="0"/>
        <v>0</v>
      </c>
      <c r="G24" s="22" t="s">
        <v>923</v>
      </c>
    </row>
    <row r="25" spans="1:8" ht="15.5" x14ac:dyDescent="0.35">
      <c r="A25" s="43">
        <v>22</v>
      </c>
      <c r="B25" s="56" t="s">
        <v>464</v>
      </c>
      <c r="C25" s="57" t="s">
        <v>465</v>
      </c>
      <c r="D25" s="19"/>
      <c r="E25" s="20"/>
      <c r="F25" s="21">
        <f t="shared" si="0"/>
        <v>0</v>
      </c>
      <c r="G25" s="22" t="s">
        <v>923</v>
      </c>
    </row>
    <row r="26" spans="1:8" ht="15.5" x14ac:dyDescent="0.35">
      <c r="A26" s="43">
        <v>23</v>
      </c>
      <c r="B26" s="56" t="s">
        <v>467</v>
      </c>
      <c r="C26" s="57" t="s">
        <v>78</v>
      </c>
      <c r="D26" s="19"/>
      <c r="E26" s="20"/>
      <c r="F26" s="21">
        <f t="shared" si="0"/>
        <v>0</v>
      </c>
      <c r="G26" s="22" t="s">
        <v>923</v>
      </c>
    </row>
    <row r="27" spans="1:8" ht="15.5" x14ac:dyDescent="0.35">
      <c r="A27" s="43">
        <v>24</v>
      </c>
      <c r="B27" s="56" t="s">
        <v>470</v>
      </c>
      <c r="C27" s="57" t="s">
        <v>3</v>
      </c>
      <c r="D27" s="27"/>
      <c r="E27" s="28"/>
      <c r="F27" s="21">
        <f t="shared" si="0"/>
        <v>0</v>
      </c>
      <c r="G27" s="22" t="s">
        <v>923</v>
      </c>
    </row>
    <row r="28" spans="1:8" ht="15.5" x14ac:dyDescent="0.35">
      <c r="A28" s="43">
        <v>25</v>
      </c>
      <c r="B28" s="56" t="s">
        <v>471</v>
      </c>
      <c r="C28" s="57" t="s">
        <v>472</v>
      </c>
      <c r="D28" s="29"/>
      <c r="E28" s="30"/>
      <c r="F28" s="21">
        <f t="shared" si="0"/>
        <v>0</v>
      </c>
      <c r="G28" s="22" t="s">
        <v>923</v>
      </c>
    </row>
    <row r="29" spans="1:8" ht="15.5" x14ac:dyDescent="0.35">
      <c r="A29" s="43">
        <v>26</v>
      </c>
      <c r="B29" s="56" t="s">
        <v>378</v>
      </c>
      <c r="C29" s="57" t="s">
        <v>119</v>
      </c>
      <c r="D29" s="29"/>
      <c r="E29" s="30"/>
      <c r="F29" s="21">
        <f t="shared" si="0"/>
        <v>0</v>
      </c>
      <c r="G29" s="22" t="s">
        <v>923</v>
      </c>
    </row>
    <row r="30" spans="1:8" ht="16" thickBot="1" x14ac:dyDescent="0.4">
      <c r="A30" s="51">
        <v>27</v>
      </c>
      <c r="B30" s="58" t="s">
        <v>473</v>
      </c>
      <c r="C30" s="59" t="s">
        <v>474</v>
      </c>
      <c r="D30" s="62"/>
      <c r="E30" s="63"/>
      <c r="F30" s="53">
        <f t="shared" si="0"/>
        <v>0</v>
      </c>
      <c r="G30" s="37" t="s">
        <v>923</v>
      </c>
      <c r="H30" s="227">
        <f>8/27</f>
        <v>0.29629629629629628</v>
      </c>
    </row>
    <row r="31" spans="1:8" ht="15" thickBot="1" x14ac:dyDescent="0.4">
      <c r="A31" s="3"/>
      <c r="B31" s="3"/>
      <c r="C31" s="3"/>
      <c r="D31" s="48">
        <f>SUM(D4:D30)</f>
        <v>0</v>
      </c>
      <c r="E31" s="48">
        <f>SUM(E4:E30)</f>
        <v>137.85000000000002</v>
      </c>
      <c r="F31" s="49">
        <f>SUM(F4:F30)</f>
        <v>137.85000000000002</v>
      </c>
      <c r="G31" s="3"/>
    </row>
    <row r="32" spans="1:8" ht="15" thickBot="1" x14ac:dyDescent="0.4">
      <c r="A32" s="3"/>
      <c r="B32" s="3"/>
      <c r="C32" s="3"/>
      <c r="D32" s="5"/>
      <c r="E32" s="5"/>
      <c r="F32" s="40">
        <f>SUM(D31:E31)</f>
        <v>137.85000000000002</v>
      </c>
      <c r="G32" s="3"/>
    </row>
  </sheetData>
  <sortState ref="B4:F30">
    <sortCondition descending="1" ref="F4:F30"/>
  </sortState>
  <pageMargins left="0.7" right="0.7" top="0.75" bottom="0.75" header="0.3" footer="0.3"/>
  <pageSetup orientation="portrait" horizontalDpi="4294967295" verticalDpi="429496729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workbookViewId="0"/>
  </sheetViews>
  <sheetFormatPr defaultRowHeight="14.5" x14ac:dyDescent="0.35"/>
  <cols>
    <col min="1" max="1" width="4.54296875" customWidth="1"/>
    <col min="2" max="3" width="13.26953125" bestFit="1" customWidth="1"/>
    <col min="4" max="5" width="10.7265625" customWidth="1"/>
    <col min="7" max="7" width="3.81640625" bestFit="1" customWidth="1"/>
  </cols>
  <sheetData>
    <row r="1" spans="1:7" s="1" customFormat="1" ht="15.5" x14ac:dyDescent="0.35">
      <c r="A1" s="2" t="s">
        <v>926</v>
      </c>
      <c r="B1" s="3"/>
      <c r="C1" s="3"/>
      <c r="D1" s="3"/>
      <c r="E1" s="3"/>
      <c r="F1" s="3"/>
      <c r="G1" s="3"/>
    </row>
    <row r="2" spans="1:7" x14ac:dyDescent="0.35">
      <c r="A2" s="4" t="s">
        <v>925</v>
      </c>
      <c r="B2" s="3"/>
      <c r="C2" s="3"/>
      <c r="D2" s="3"/>
      <c r="E2" s="3"/>
      <c r="F2" s="3"/>
      <c r="G2" s="3"/>
    </row>
    <row r="3" spans="1:7" ht="16" thickBot="1" x14ac:dyDescent="0.4">
      <c r="A3" s="2"/>
      <c r="B3" s="2"/>
      <c r="C3" s="2"/>
      <c r="D3" s="5" t="s">
        <v>861</v>
      </c>
      <c r="E3" s="5" t="s">
        <v>862</v>
      </c>
      <c r="F3" s="3" t="s">
        <v>863</v>
      </c>
      <c r="G3" s="3"/>
    </row>
    <row r="4" spans="1:7" ht="15.5" x14ac:dyDescent="0.35">
      <c r="A4" s="41">
        <v>1</v>
      </c>
      <c r="B4" s="54" t="s">
        <v>289</v>
      </c>
      <c r="C4" s="55" t="s">
        <v>5</v>
      </c>
      <c r="D4" s="8"/>
      <c r="E4" s="9"/>
      <c r="F4" s="9">
        <f t="shared" ref="F4:F26" si="0">SUM(D4:E4)</f>
        <v>0</v>
      </c>
      <c r="G4" s="10" t="s">
        <v>927</v>
      </c>
    </row>
    <row r="5" spans="1:7" ht="15.5" x14ac:dyDescent="0.35">
      <c r="A5" s="42">
        <v>2</v>
      </c>
      <c r="B5" s="56" t="s">
        <v>475</v>
      </c>
      <c r="C5" s="57" t="s">
        <v>169</v>
      </c>
      <c r="D5" s="13"/>
      <c r="E5" s="14"/>
      <c r="F5" s="15">
        <f t="shared" si="0"/>
        <v>0</v>
      </c>
      <c r="G5" s="22" t="s">
        <v>927</v>
      </c>
    </row>
    <row r="6" spans="1:7" ht="15.5" x14ac:dyDescent="0.35">
      <c r="A6" s="43">
        <v>3</v>
      </c>
      <c r="B6" s="56" t="s">
        <v>476</v>
      </c>
      <c r="C6" s="57" t="s">
        <v>240</v>
      </c>
      <c r="D6" s="19"/>
      <c r="E6" s="20"/>
      <c r="F6" s="21">
        <f t="shared" si="0"/>
        <v>0</v>
      </c>
      <c r="G6" s="22" t="s">
        <v>927</v>
      </c>
    </row>
    <row r="7" spans="1:7" ht="15.5" x14ac:dyDescent="0.35">
      <c r="A7" s="43">
        <v>4</v>
      </c>
      <c r="B7" s="56" t="s">
        <v>477</v>
      </c>
      <c r="C7" s="57" t="s">
        <v>478</v>
      </c>
      <c r="D7" s="19"/>
      <c r="E7" s="20"/>
      <c r="F7" s="21">
        <f t="shared" si="0"/>
        <v>0</v>
      </c>
      <c r="G7" s="22" t="s">
        <v>927</v>
      </c>
    </row>
    <row r="8" spans="1:7" ht="15.5" x14ac:dyDescent="0.35">
      <c r="A8" s="43">
        <v>5</v>
      </c>
      <c r="B8" s="56" t="s">
        <v>479</v>
      </c>
      <c r="C8" s="57" t="s">
        <v>480</v>
      </c>
      <c r="D8" s="23"/>
      <c r="E8" s="24"/>
      <c r="F8" s="21">
        <f t="shared" si="0"/>
        <v>0</v>
      </c>
      <c r="G8" s="22" t="s">
        <v>927</v>
      </c>
    </row>
    <row r="9" spans="1:7" ht="15.5" x14ac:dyDescent="0.35">
      <c r="A9" s="43">
        <v>6</v>
      </c>
      <c r="B9" s="56" t="s">
        <v>481</v>
      </c>
      <c r="C9" s="57" t="s">
        <v>159</v>
      </c>
      <c r="D9" s="19"/>
      <c r="E9" s="20"/>
      <c r="F9" s="21">
        <f t="shared" si="0"/>
        <v>0</v>
      </c>
      <c r="G9" s="22" t="s">
        <v>927</v>
      </c>
    </row>
    <row r="10" spans="1:7" ht="15.5" x14ac:dyDescent="0.35">
      <c r="A10" s="43">
        <v>7</v>
      </c>
      <c r="B10" s="56" t="s">
        <v>482</v>
      </c>
      <c r="C10" s="57" t="s">
        <v>50</v>
      </c>
      <c r="D10" s="19"/>
      <c r="E10" s="20"/>
      <c r="F10" s="21">
        <f t="shared" si="0"/>
        <v>0</v>
      </c>
      <c r="G10" s="22" t="s">
        <v>927</v>
      </c>
    </row>
    <row r="11" spans="1:7" ht="15.5" x14ac:dyDescent="0.35">
      <c r="A11" s="43">
        <v>8</v>
      </c>
      <c r="B11" s="56" t="s">
        <v>483</v>
      </c>
      <c r="C11" s="57" t="s">
        <v>95</v>
      </c>
      <c r="D11" s="19"/>
      <c r="E11" s="20"/>
      <c r="F11" s="21">
        <f t="shared" si="0"/>
        <v>0</v>
      </c>
      <c r="G11" s="22" t="s">
        <v>927</v>
      </c>
    </row>
    <row r="12" spans="1:7" ht="15.5" x14ac:dyDescent="0.35">
      <c r="A12" s="43">
        <v>9</v>
      </c>
      <c r="B12" s="56" t="s">
        <v>484</v>
      </c>
      <c r="C12" s="57" t="s">
        <v>171</v>
      </c>
      <c r="D12" s="19"/>
      <c r="E12" s="20"/>
      <c r="F12" s="21">
        <f t="shared" si="0"/>
        <v>0</v>
      </c>
      <c r="G12" s="22" t="s">
        <v>927</v>
      </c>
    </row>
    <row r="13" spans="1:7" ht="15.5" x14ac:dyDescent="0.35">
      <c r="A13" s="43">
        <v>10</v>
      </c>
      <c r="B13" s="56" t="s">
        <v>157</v>
      </c>
      <c r="C13" s="57" t="s">
        <v>59</v>
      </c>
      <c r="D13" s="19"/>
      <c r="E13" s="20"/>
      <c r="F13" s="21">
        <f t="shared" si="0"/>
        <v>0</v>
      </c>
      <c r="G13" s="22" t="s">
        <v>927</v>
      </c>
    </row>
    <row r="14" spans="1:7" ht="15.5" x14ac:dyDescent="0.35">
      <c r="A14" s="43">
        <v>11</v>
      </c>
      <c r="B14" s="56" t="s">
        <v>485</v>
      </c>
      <c r="C14" s="57" t="s">
        <v>62</v>
      </c>
      <c r="D14" s="13"/>
      <c r="E14" s="14"/>
      <c r="F14" s="21">
        <f t="shared" si="0"/>
        <v>0</v>
      </c>
      <c r="G14" s="22" t="s">
        <v>927</v>
      </c>
    </row>
    <row r="15" spans="1:7" ht="15.5" x14ac:dyDescent="0.35">
      <c r="A15" s="43">
        <v>12</v>
      </c>
      <c r="B15" s="56" t="s">
        <v>486</v>
      </c>
      <c r="C15" s="57" t="s">
        <v>97</v>
      </c>
      <c r="D15" s="19"/>
      <c r="E15" s="20"/>
      <c r="F15" s="21">
        <f t="shared" si="0"/>
        <v>0</v>
      </c>
      <c r="G15" s="22" t="s">
        <v>927</v>
      </c>
    </row>
    <row r="16" spans="1:7" ht="15.5" x14ac:dyDescent="0.35">
      <c r="A16" s="43">
        <v>13</v>
      </c>
      <c r="B16" s="56" t="s">
        <v>487</v>
      </c>
      <c r="C16" s="57" t="s">
        <v>115</v>
      </c>
      <c r="D16" s="19"/>
      <c r="E16" s="20"/>
      <c r="F16" s="21">
        <f t="shared" si="0"/>
        <v>0</v>
      </c>
      <c r="G16" s="22" t="s">
        <v>927</v>
      </c>
    </row>
    <row r="17" spans="1:8" ht="15.5" x14ac:dyDescent="0.35">
      <c r="A17" s="43">
        <v>14</v>
      </c>
      <c r="B17" s="56" t="s">
        <v>276</v>
      </c>
      <c r="C17" s="57" t="s">
        <v>33</v>
      </c>
      <c r="D17" s="19"/>
      <c r="E17" s="20"/>
      <c r="F17" s="21">
        <f t="shared" si="0"/>
        <v>0</v>
      </c>
      <c r="G17" s="22" t="s">
        <v>927</v>
      </c>
    </row>
    <row r="18" spans="1:8" ht="15.5" x14ac:dyDescent="0.35">
      <c r="A18" s="43">
        <v>15</v>
      </c>
      <c r="B18" s="56" t="s">
        <v>488</v>
      </c>
      <c r="C18" s="57" t="s">
        <v>489</v>
      </c>
      <c r="D18" s="13"/>
      <c r="E18" s="14"/>
      <c r="F18" s="21">
        <f t="shared" si="0"/>
        <v>0</v>
      </c>
      <c r="G18" s="22" t="s">
        <v>927</v>
      </c>
    </row>
    <row r="19" spans="1:8" ht="15.5" x14ac:dyDescent="0.35">
      <c r="A19" s="43">
        <v>16</v>
      </c>
      <c r="B19" s="56" t="s">
        <v>490</v>
      </c>
      <c r="C19" s="57" t="s">
        <v>417</v>
      </c>
      <c r="D19" s="19"/>
      <c r="E19" s="20"/>
      <c r="F19" s="21">
        <f t="shared" si="0"/>
        <v>0</v>
      </c>
      <c r="G19" s="22" t="s">
        <v>927</v>
      </c>
    </row>
    <row r="20" spans="1:8" ht="15.5" x14ac:dyDescent="0.35">
      <c r="A20" s="43">
        <v>17</v>
      </c>
      <c r="B20" s="56" t="s">
        <v>491</v>
      </c>
      <c r="C20" s="57" t="s">
        <v>13</v>
      </c>
      <c r="D20" s="25"/>
      <c r="E20" s="15"/>
      <c r="F20" s="21">
        <f t="shared" si="0"/>
        <v>0</v>
      </c>
      <c r="G20" s="22" t="s">
        <v>927</v>
      </c>
    </row>
    <row r="21" spans="1:8" ht="15.5" x14ac:dyDescent="0.35">
      <c r="A21" s="43">
        <v>18</v>
      </c>
      <c r="B21" s="56" t="s">
        <v>492</v>
      </c>
      <c r="C21" s="57" t="s">
        <v>18</v>
      </c>
      <c r="D21" s="19"/>
      <c r="E21" s="20"/>
      <c r="F21" s="21">
        <f t="shared" si="0"/>
        <v>0</v>
      </c>
      <c r="G21" s="22" t="s">
        <v>927</v>
      </c>
    </row>
    <row r="22" spans="1:8" ht="15.5" x14ac:dyDescent="0.35">
      <c r="A22" s="43">
        <v>19</v>
      </c>
      <c r="B22" s="56" t="s">
        <v>90</v>
      </c>
      <c r="C22" s="57" t="s">
        <v>493</v>
      </c>
      <c r="D22" s="19"/>
      <c r="E22" s="20"/>
      <c r="F22" s="21">
        <f t="shared" si="0"/>
        <v>0</v>
      </c>
      <c r="G22" s="22" t="s">
        <v>927</v>
      </c>
    </row>
    <row r="23" spans="1:8" ht="15.5" x14ac:dyDescent="0.35">
      <c r="A23" s="43">
        <v>20</v>
      </c>
      <c r="B23" s="56" t="s">
        <v>181</v>
      </c>
      <c r="C23" s="57" t="s">
        <v>97</v>
      </c>
      <c r="D23" s="19"/>
      <c r="E23" s="20"/>
      <c r="F23" s="21">
        <f t="shared" si="0"/>
        <v>0</v>
      </c>
      <c r="G23" s="22" t="s">
        <v>927</v>
      </c>
    </row>
    <row r="24" spans="1:8" ht="15.5" x14ac:dyDescent="0.35">
      <c r="A24" s="43">
        <v>21</v>
      </c>
      <c r="B24" s="56" t="s">
        <v>494</v>
      </c>
      <c r="C24" s="57" t="s">
        <v>243</v>
      </c>
      <c r="D24" s="19"/>
      <c r="E24" s="20"/>
      <c r="F24" s="21">
        <f t="shared" si="0"/>
        <v>0</v>
      </c>
      <c r="G24" s="22" t="s">
        <v>927</v>
      </c>
    </row>
    <row r="25" spans="1:8" ht="15.5" x14ac:dyDescent="0.35">
      <c r="A25" s="43">
        <v>22</v>
      </c>
      <c r="B25" s="56" t="s">
        <v>256</v>
      </c>
      <c r="C25" s="57" t="s">
        <v>87</v>
      </c>
      <c r="D25" s="19"/>
      <c r="E25" s="20"/>
      <c r="F25" s="21">
        <f t="shared" si="0"/>
        <v>0</v>
      </c>
      <c r="G25" s="22" t="s">
        <v>927</v>
      </c>
    </row>
    <row r="26" spans="1:8" ht="16" thickBot="1" x14ac:dyDescent="0.4">
      <c r="A26" s="51">
        <v>23</v>
      </c>
      <c r="B26" s="58" t="s">
        <v>495</v>
      </c>
      <c r="C26" s="59" t="s">
        <v>298</v>
      </c>
      <c r="D26" s="62"/>
      <c r="E26" s="63"/>
      <c r="F26" s="53">
        <f t="shared" si="0"/>
        <v>0</v>
      </c>
      <c r="G26" s="37" t="s">
        <v>927</v>
      </c>
      <c r="H26" s="227">
        <f>0/23</f>
        <v>0</v>
      </c>
    </row>
    <row r="27" spans="1:8" ht="15" thickBot="1" x14ac:dyDescent="0.4">
      <c r="A27" s="3"/>
      <c r="B27" s="3"/>
      <c r="C27" s="3"/>
      <c r="D27" s="48">
        <f>SUM(D4:D26)</f>
        <v>0</v>
      </c>
      <c r="E27" s="48">
        <f>SUM(E4:E26)</f>
        <v>0</v>
      </c>
      <c r="F27" s="49">
        <f>SUM(F4:F26)</f>
        <v>0</v>
      </c>
      <c r="G27" s="3"/>
    </row>
    <row r="28" spans="1:8" ht="15" thickBot="1" x14ac:dyDescent="0.4">
      <c r="A28" s="3"/>
      <c r="B28" s="3"/>
      <c r="C28" s="3"/>
      <c r="D28" s="5"/>
      <c r="E28" s="5"/>
      <c r="F28" s="40">
        <f>SUM(D27:E27)</f>
        <v>0</v>
      </c>
      <c r="G28" s="3"/>
    </row>
  </sheetData>
  <pageMargins left="0.7" right="0.7" top="0.75" bottom="0.75" header="0.3" footer="0.3"/>
  <pageSetup orientation="portrait" horizontalDpi="4294967295" verticalDpi="4294967295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</sheetPr>
  <dimension ref="A1:H26"/>
  <sheetViews>
    <sheetView workbookViewId="0"/>
  </sheetViews>
  <sheetFormatPr defaultRowHeight="14.5" x14ac:dyDescent="0.35"/>
  <cols>
    <col min="1" max="1" width="4.54296875" customWidth="1"/>
    <col min="2" max="2" width="15.7265625" bestFit="1" customWidth="1"/>
    <col min="3" max="3" width="9.1796875" bestFit="1" customWidth="1"/>
    <col min="4" max="5" width="10.7265625" customWidth="1"/>
    <col min="6" max="6" width="7.7265625" bestFit="1" customWidth="1"/>
    <col min="7" max="7" width="3.7265625" bestFit="1" customWidth="1"/>
  </cols>
  <sheetData>
    <row r="1" spans="1:7" s="1" customFormat="1" ht="15.5" x14ac:dyDescent="0.35">
      <c r="A1" s="2" t="s">
        <v>930</v>
      </c>
      <c r="B1" s="3"/>
      <c r="C1" s="3"/>
      <c r="D1" s="3"/>
      <c r="E1" s="3"/>
      <c r="F1" s="3"/>
      <c r="G1" s="3"/>
    </row>
    <row r="2" spans="1:7" x14ac:dyDescent="0.35">
      <c r="A2" s="4" t="s">
        <v>929</v>
      </c>
      <c r="B2" s="3"/>
      <c r="C2" s="3"/>
      <c r="D2" s="3"/>
      <c r="E2" s="3"/>
      <c r="F2" s="3"/>
      <c r="G2" s="3"/>
    </row>
    <row r="3" spans="1:7" ht="16" thickBot="1" x14ac:dyDescent="0.4">
      <c r="A3" s="2"/>
      <c r="B3" s="2"/>
      <c r="C3" s="2"/>
      <c r="D3" s="5" t="s">
        <v>861</v>
      </c>
      <c r="E3" s="5" t="s">
        <v>862</v>
      </c>
      <c r="F3" s="3" t="s">
        <v>863</v>
      </c>
      <c r="G3" s="3"/>
    </row>
    <row r="4" spans="1:7" ht="16" thickBot="1" x14ac:dyDescent="0.4">
      <c r="A4" s="120">
        <v>1</v>
      </c>
      <c r="B4" s="121" t="s">
        <v>506</v>
      </c>
      <c r="C4" s="122" t="s">
        <v>507</v>
      </c>
      <c r="D4" s="131"/>
      <c r="E4" s="296">
        <v>30</v>
      </c>
      <c r="F4" s="124">
        <f t="shared" ref="F4:F24" si="0">SUM(D4:E4)</f>
        <v>30</v>
      </c>
      <c r="G4" s="125" t="s">
        <v>928</v>
      </c>
    </row>
    <row r="5" spans="1:7" ht="16" thickBot="1" x14ac:dyDescent="0.4">
      <c r="A5" s="244">
        <v>2</v>
      </c>
      <c r="B5" s="235" t="s">
        <v>496</v>
      </c>
      <c r="C5" s="236" t="s">
        <v>18</v>
      </c>
      <c r="D5" s="297"/>
      <c r="E5" s="268">
        <v>26.5</v>
      </c>
      <c r="F5" s="238">
        <f t="shared" si="0"/>
        <v>26.5</v>
      </c>
      <c r="G5" s="247" t="s">
        <v>928</v>
      </c>
    </row>
    <row r="6" spans="1:7" ht="15.5" x14ac:dyDescent="0.35">
      <c r="A6" s="42">
        <v>3</v>
      </c>
      <c r="B6" s="117" t="s">
        <v>257</v>
      </c>
      <c r="C6" s="118" t="s">
        <v>17</v>
      </c>
      <c r="D6" s="13"/>
      <c r="E6" s="14"/>
      <c r="F6" s="15">
        <f t="shared" si="0"/>
        <v>0</v>
      </c>
      <c r="G6" s="16" t="s">
        <v>928</v>
      </c>
    </row>
    <row r="7" spans="1:7" ht="15.5" x14ac:dyDescent="0.35">
      <c r="A7" s="43">
        <v>4</v>
      </c>
      <c r="B7" s="56" t="s">
        <v>497</v>
      </c>
      <c r="C7" s="57" t="s">
        <v>498</v>
      </c>
      <c r="D7" s="19"/>
      <c r="E7" s="20"/>
      <c r="F7" s="21">
        <f t="shared" si="0"/>
        <v>0</v>
      </c>
      <c r="G7" s="22" t="s">
        <v>928</v>
      </c>
    </row>
    <row r="8" spans="1:7" ht="15.5" x14ac:dyDescent="0.35">
      <c r="A8" s="43">
        <v>5</v>
      </c>
      <c r="B8" s="56" t="s">
        <v>499</v>
      </c>
      <c r="C8" s="57" t="s">
        <v>212</v>
      </c>
      <c r="D8" s="13"/>
      <c r="E8" s="14"/>
      <c r="F8" s="21">
        <f t="shared" si="0"/>
        <v>0</v>
      </c>
      <c r="G8" s="22" t="s">
        <v>928</v>
      </c>
    </row>
    <row r="9" spans="1:7" ht="15.5" x14ac:dyDescent="0.35">
      <c r="A9" s="43">
        <v>6</v>
      </c>
      <c r="B9" s="56" t="s">
        <v>149</v>
      </c>
      <c r="C9" s="57" t="s">
        <v>95</v>
      </c>
      <c r="D9" s="127"/>
      <c r="E9" s="128"/>
      <c r="F9" s="21">
        <f t="shared" si="0"/>
        <v>0</v>
      </c>
      <c r="G9" s="22" t="s">
        <v>928</v>
      </c>
    </row>
    <row r="10" spans="1:7" ht="15.5" x14ac:dyDescent="0.35">
      <c r="A10" s="43">
        <v>7</v>
      </c>
      <c r="B10" s="56" t="s">
        <v>500</v>
      </c>
      <c r="C10" s="57" t="s">
        <v>13</v>
      </c>
      <c r="D10" s="19"/>
      <c r="E10" s="20"/>
      <c r="F10" s="21">
        <f t="shared" si="0"/>
        <v>0</v>
      </c>
      <c r="G10" s="22" t="s">
        <v>928</v>
      </c>
    </row>
    <row r="11" spans="1:7" ht="15.5" x14ac:dyDescent="0.35">
      <c r="A11" s="43">
        <v>8</v>
      </c>
      <c r="B11" s="56" t="s">
        <v>501</v>
      </c>
      <c r="C11" s="57" t="s">
        <v>502</v>
      </c>
      <c r="D11" s="19"/>
      <c r="E11" s="20"/>
      <c r="F11" s="21">
        <f t="shared" si="0"/>
        <v>0</v>
      </c>
      <c r="G11" s="22" t="s">
        <v>928</v>
      </c>
    </row>
    <row r="12" spans="1:7" ht="15.5" x14ac:dyDescent="0.35">
      <c r="A12" s="43">
        <v>9</v>
      </c>
      <c r="B12" s="56" t="s">
        <v>503</v>
      </c>
      <c r="C12" s="57" t="s">
        <v>167</v>
      </c>
      <c r="D12" s="19"/>
      <c r="E12" s="20"/>
      <c r="F12" s="21">
        <f t="shared" si="0"/>
        <v>0</v>
      </c>
      <c r="G12" s="22" t="s">
        <v>928</v>
      </c>
    </row>
    <row r="13" spans="1:7" ht="15.5" x14ac:dyDescent="0.35">
      <c r="A13" s="43">
        <v>10</v>
      </c>
      <c r="B13" s="56" t="s">
        <v>504</v>
      </c>
      <c r="C13" s="57" t="s">
        <v>33</v>
      </c>
      <c r="D13" s="19"/>
      <c r="E13" s="20"/>
      <c r="F13" s="21">
        <f t="shared" si="0"/>
        <v>0</v>
      </c>
      <c r="G13" s="22" t="s">
        <v>928</v>
      </c>
    </row>
    <row r="14" spans="1:7" ht="15.5" x14ac:dyDescent="0.35">
      <c r="A14" s="43">
        <v>11</v>
      </c>
      <c r="B14" s="56" t="s">
        <v>327</v>
      </c>
      <c r="C14" s="57" t="s">
        <v>330</v>
      </c>
      <c r="D14" s="13"/>
      <c r="E14" s="14"/>
      <c r="F14" s="21">
        <f t="shared" si="0"/>
        <v>0</v>
      </c>
      <c r="G14" s="22" t="s">
        <v>928</v>
      </c>
    </row>
    <row r="15" spans="1:7" ht="15.5" x14ac:dyDescent="0.35">
      <c r="A15" s="43">
        <v>12</v>
      </c>
      <c r="B15" s="56" t="s">
        <v>505</v>
      </c>
      <c r="C15" s="57" t="s">
        <v>41</v>
      </c>
      <c r="D15" s="19"/>
      <c r="E15" s="20"/>
      <c r="F15" s="21">
        <f t="shared" si="0"/>
        <v>0</v>
      </c>
      <c r="G15" s="22" t="s">
        <v>928</v>
      </c>
    </row>
    <row r="16" spans="1:7" ht="15.5" x14ac:dyDescent="0.35">
      <c r="A16" s="43">
        <v>13</v>
      </c>
      <c r="B16" s="56" t="s">
        <v>508</v>
      </c>
      <c r="C16" s="57" t="s">
        <v>17</v>
      </c>
      <c r="D16" s="19"/>
      <c r="E16" s="20"/>
      <c r="F16" s="21">
        <f t="shared" si="0"/>
        <v>0</v>
      </c>
      <c r="G16" s="22" t="s">
        <v>928</v>
      </c>
    </row>
    <row r="17" spans="1:8" ht="15.5" x14ac:dyDescent="0.35">
      <c r="A17" s="43">
        <v>14</v>
      </c>
      <c r="B17" s="56" t="s">
        <v>509</v>
      </c>
      <c r="C17" s="57" t="s">
        <v>24</v>
      </c>
      <c r="D17" s="19"/>
      <c r="E17" s="20"/>
      <c r="F17" s="21">
        <f t="shared" si="0"/>
        <v>0</v>
      </c>
      <c r="G17" s="22" t="s">
        <v>928</v>
      </c>
    </row>
    <row r="18" spans="1:8" ht="15.5" x14ac:dyDescent="0.35">
      <c r="A18" s="43">
        <v>15</v>
      </c>
      <c r="B18" s="56" t="s">
        <v>510</v>
      </c>
      <c r="C18" s="57" t="s">
        <v>59</v>
      </c>
      <c r="D18" s="13"/>
      <c r="E18" s="14"/>
      <c r="F18" s="21">
        <f t="shared" si="0"/>
        <v>0</v>
      </c>
      <c r="G18" s="22" t="s">
        <v>928</v>
      </c>
    </row>
    <row r="19" spans="1:8" ht="15.5" x14ac:dyDescent="0.35">
      <c r="A19" s="43">
        <v>16</v>
      </c>
      <c r="B19" s="56" t="s">
        <v>247</v>
      </c>
      <c r="C19" s="57" t="s">
        <v>511</v>
      </c>
      <c r="D19" s="19"/>
      <c r="E19" s="20"/>
      <c r="F19" s="21">
        <f t="shared" si="0"/>
        <v>0</v>
      </c>
      <c r="G19" s="22" t="s">
        <v>928</v>
      </c>
    </row>
    <row r="20" spans="1:8" ht="15.5" x14ac:dyDescent="0.35">
      <c r="A20" s="43">
        <v>17</v>
      </c>
      <c r="B20" s="56" t="s">
        <v>512</v>
      </c>
      <c r="C20" s="57" t="s">
        <v>237</v>
      </c>
      <c r="D20" s="25"/>
      <c r="E20" s="15"/>
      <c r="F20" s="21">
        <f t="shared" si="0"/>
        <v>0</v>
      </c>
      <c r="G20" s="22" t="s">
        <v>928</v>
      </c>
    </row>
    <row r="21" spans="1:8" ht="15.5" x14ac:dyDescent="0.35">
      <c r="A21" s="43">
        <v>18</v>
      </c>
      <c r="B21" s="56" t="s">
        <v>513</v>
      </c>
      <c r="C21" s="57" t="s">
        <v>95</v>
      </c>
      <c r="D21" s="19"/>
      <c r="E21" s="20"/>
      <c r="F21" s="21">
        <f t="shared" si="0"/>
        <v>0</v>
      </c>
      <c r="G21" s="22" t="s">
        <v>928</v>
      </c>
    </row>
    <row r="22" spans="1:8" ht="15.5" x14ac:dyDescent="0.35">
      <c r="A22" s="43">
        <v>19</v>
      </c>
      <c r="B22" s="56" t="s">
        <v>514</v>
      </c>
      <c r="C22" s="57" t="s">
        <v>335</v>
      </c>
      <c r="D22" s="19"/>
      <c r="E22" s="20"/>
      <c r="F22" s="21">
        <f t="shared" si="0"/>
        <v>0</v>
      </c>
      <c r="G22" s="22" t="s">
        <v>928</v>
      </c>
    </row>
    <row r="23" spans="1:8" ht="15.5" x14ac:dyDescent="0.35">
      <c r="A23" s="43">
        <v>20</v>
      </c>
      <c r="B23" s="56" t="s">
        <v>376</v>
      </c>
      <c r="C23" s="57" t="s">
        <v>426</v>
      </c>
      <c r="D23" s="19"/>
      <c r="E23" s="20"/>
      <c r="F23" s="21">
        <f t="shared" si="0"/>
        <v>0</v>
      </c>
      <c r="G23" s="22" t="s">
        <v>928</v>
      </c>
    </row>
    <row r="24" spans="1:8" ht="16" thickBot="1" x14ac:dyDescent="0.4">
      <c r="A24" s="51">
        <v>21</v>
      </c>
      <c r="B24" s="58" t="s">
        <v>515</v>
      </c>
      <c r="C24" s="59" t="s">
        <v>202</v>
      </c>
      <c r="D24" s="62"/>
      <c r="E24" s="63"/>
      <c r="F24" s="53">
        <f t="shared" si="0"/>
        <v>0</v>
      </c>
      <c r="G24" s="37" t="s">
        <v>928</v>
      </c>
      <c r="H24" s="227">
        <f>2/21</f>
        <v>9.5238095238095233E-2</v>
      </c>
    </row>
    <row r="25" spans="1:8" ht="15" thickBot="1" x14ac:dyDescent="0.4">
      <c r="A25" s="3"/>
      <c r="B25" s="3"/>
      <c r="C25" s="3"/>
      <c r="D25" s="48">
        <f>SUM(D4:D24)</f>
        <v>0</v>
      </c>
      <c r="E25" s="48">
        <f>SUM(E4:E24)</f>
        <v>56.5</v>
      </c>
      <c r="F25" s="49">
        <f>SUM(F4:F24)</f>
        <v>56.5</v>
      </c>
      <c r="G25" s="3"/>
    </row>
    <row r="26" spans="1:8" ht="15" thickBot="1" x14ac:dyDescent="0.4">
      <c r="A26" s="3"/>
      <c r="B26" s="3"/>
      <c r="C26" s="3"/>
      <c r="D26" s="5"/>
      <c r="E26" s="5"/>
      <c r="F26" s="40">
        <f>SUM(D25:E25)</f>
        <v>56.5</v>
      </c>
      <c r="G26" s="3"/>
    </row>
  </sheetData>
  <sortState ref="B4:F24">
    <sortCondition descending="1" ref="F4:F24"/>
  </sortState>
  <pageMargins left="0.7" right="0.7" top="0.75" bottom="0.75" header="0.3" footer="0.3"/>
  <pageSetup orientation="portrait" horizontalDpi="4294967295" verticalDpi="4294967295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</sheetPr>
  <dimension ref="A1:H30"/>
  <sheetViews>
    <sheetView workbookViewId="0">
      <selection activeCell="A4" sqref="A4:G4"/>
    </sheetView>
  </sheetViews>
  <sheetFormatPr defaultRowHeight="14.5" x14ac:dyDescent="0.35"/>
  <cols>
    <col min="1" max="1" width="4.81640625" customWidth="1"/>
    <col min="2" max="2" width="16.26953125" bestFit="1" customWidth="1"/>
    <col min="3" max="3" width="18.453125" bestFit="1" customWidth="1"/>
    <col min="4" max="5" width="10.7265625" customWidth="1"/>
    <col min="6" max="6" width="7.7265625" bestFit="1" customWidth="1"/>
    <col min="7" max="7" width="3.7265625" bestFit="1" customWidth="1"/>
  </cols>
  <sheetData>
    <row r="1" spans="1:7" s="1" customFormat="1" ht="15.5" x14ac:dyDescent="0.35">
      <c r="A1" s="2" t="s">
        <v>932</v>
      </c>
      <c r="B1" s="3"/>
      <c r="C1" s="3"/>
      <c r="D1" s="3"/>
      <c r="E1" s="3"/>
      <c r="F1" s="3"/>
      <c r="G1" s="3"/>
    </row>
    <row r="2" spans="1:7" x14ac:dyDescent="0.35">
      <c r="A2" s="4" t="s">
        <v>911</v>
      </c>
      <c r="B2" s="3"/>
      <c r="C2" s="3"/>
      <c r="D2" s="3"/>
      <c r="E2" s="3"/>
      <c r="F2" s="3"/>
      <c r="G2" s="3"/>
    </row>
    <row r="3" spans="1:7" ht="16" thickBot="1" x14ac:dyDescent="0.4">
      <c r="A3" s="2"/>
      <c r="B3" s="2"/>
      <c r="C3" s="2"/>
      <c r="D3" s="5" t="s">
        <v>861</v>
      </c>
      <c r="E3" s="5" t="s">
        <v>862</v>
      </c>
      <c r="F3" s="3" t="s">
        <v>863</v>
      </c>
      <c r="G3" s="3"/>
    </row>
    <row r="4" spans="1:7" ht="16" thickBot="1" x14ac:dyDescent="0.4">
      <c r="A4" s="120">
        <v>1</v>
      </c>
      <c r="B4" s="121" t="s">
        <v>541</v>
      </c>
      <c r="C4" s="122" t="s">
        <v>174</v>
      </c>
      <c r="D4" s="131"/>
      <c r="E4" s="132">
        <v>66</v>
      </c>
      <c r="F4" s="124">
        <f t="shared" ref="F4:F28" si="0">SUM(D4:E4)</f>
        <v>66</v>
      </c>
      <c r="G4" s="125" t="s">
        <v>931</v>
      </c>
    </row>
    <row r="5" spans="1:7" ht="15.5" x14ac:dyDescent="0.35">
      <c r="A5" s="42">
        <v>2</v>
      </c>
      <c r="B5" s="117" t="s">
        <v>516</v>
      </c>
      <c r="C5" s="118" t="s">
        <v>335</v>
      </c>
      <c r="D5" s="25"/>
      <c r="E5" s="24">
        <v>60</v>
      </c>
      <c r="F5" s="15">
        <f t="shared" si="0"/>
        <v>60</v>
      </c>
      <c r="G5" s="16" t="s">
        <v>931</v>
      </c>
    </row>
    <row r="6" spans="1:7" ht="16" thickBot="1" x14ac:dyDescent="0.4">
      <c r="A6" s="51">
        <v>3</v>
      </c>
      <c r="B6" s="58" t="s">
        <v>531</v>
      </c>
      <c r="C6" s="59" t="s">
        <v>165</v>
      </c>
      <c r="D6" s="298"/>
      <c r="E6" s="299">
        <v>52</v>
      </c>
      <c r="F6" s="53">
        <f t="shared" si="0"/>
        <v>52</v>
      </c>
      <c r="G6" s="37" t="s">
        <v>931</v>
      </c>
    </row>
    <row r="7" spans="1:7" ht="15.5" x14ac:dyDescent="0.35">
      <c r="A7" s="42">
        <v>4</v>
      </c>
      <c r="B7" s="117" t="s">
        <v>338</v>
      </c>
      <c r="C7" s="118" t="s">
        <v>527</v>
      </c>
      <c r="D7" s="13"/>
      <c r="E7" s="14">
        <v>8.3000000000000007</v>
      </c>
      <c r="F7" s="15">
        <f t="shared" si="0"/>
        <v>8.3000000000000007</v>
      </c>
      <c r="G7" s="16" t="s">
        <v>931</v>
      </c>
    </row>
    <row r="8" spans="1:7" ht="15.5" x14ac:dyDescent="0.35">
      <c r="A8" s="43">
        <v>5</v>
      </c>
      <c r="B8" s="56" t="s">
        <v>385</v>
      </c>
      <c r="C8" s="57" t="s">
        <v>169</v>
      </c>
      <c r="D8" s="13"/>
      <c r="E8" s="14"/>
      <c r="F8" s="21">
        <f t="shared" si="0"/>
        <v>0</v>
      </c>
      <c r="G8" s="22" t="s">
        <v>931</v>
      </c>
    </row>
    <row r="9" spans="1:7" ht="15.5" x14ac:dyDescent="0.35">
      <c r="A9" s="43">
        <v>6</v>
      </c>
      <c r="B9" s="56" t="s">
        <v>517</v>
      </c>
      <c r="C9" s="57" t="s">
        <v>310</v>
      </c>
      <c r="D9" s="19"/>
      <c r="E9" s="20"/>
      <c r="F9" s="21">
        <f t="shared" si="0"/>
        <v>0</v>
      </c>
      <c r="G9" s="22" t="s">
        <v>931</v>
      </c>
    </row>
    <row r="10" spans="1:7" ht="15.5" x14ac:dyDescent="0.35">
      <c r="A10" s="43">
        <v>7</v>
      </c>
      <c r="B10" s="56" t="s">
        <v>518</v>
      </c>
      <c r="C10" s="57" t="s">
        <v>5</v>
      </c>
      <c r="D10" s="19"/>
      <c r="E10" s="20"/>
      <c r="F10" s="21">
        <f t="shared" si="0"/>
        <v>0</v>
      </c>
      <c r="G10" s="22" t="s">
        <v>931</v>
      </c>
    </row>
    <row r="11" spans="1:7" ht="15.5" x14ac:dyDescent="0.35">
      <c r="A11" s="43">
        <v>8</v>
      </c>
      <c r="B11" s="56" t="s">
        <v>519</v>
      </c>
      <c r="C11" s="57" t="s">
        <v>119</v>
      </c>
      <c r="D11" s="127"/>
      <c r="E11" s="128"/>
      <c r="F11" s="21">
        <f t="shared" si="0"/>
        <v>0</v>
      </c>
      <c r="G11" s="22" t="s">
        <v>931</v>
      </c>
    </row>
    <row r="12" spans="1:7" ht="15.5" x14ac:dyDescent="0.35">
      <c r="A12" s="43">
        <v>9</v>
      </c>
      <c r="B12" s="56" t="s">
        <v>520</v>
      </c>
      <c r="C12" s="57" t="s">
        <v>82</v>
      </c>
      <c r="D12" s="19"/>
      <c r="E12" s="20"/>
      <c r="F12" s="21">
        <f t="shared" si="0"/>
        <v>0</v>
      </c>
      <c r="G12" s="22" t="s">
        <v>931</v>
      </c>
    </row>
    <row r="13" spans="1:7" ht="15.5" x14ac:dyDescent="0.35">
      <c r="A13" s="43">
        <v>10</v>
      </c>
      <c r="B13" s="56" t="s">
        <v>521</v>
      </c>
      <c r="C13" s="57" t="s">
        <v>148</v>
      </c>
      <c r="D13" s="19"/>
      <c r="E13" s="20"/>
      <c r="F13" s="21">
        <f t="shared" si="0"/>
        <v>0</v>
      </c>
      <c r="G13" s="22" t="s">
        <v>931</v>
      </c>
    </row>
    <row r="14" spans="1:7" ht="15.5" x14ac:dyDescent="0.35">
      <c r="A14" s="43">
        <v>11</v>
      </c>
      <c r="B14" s="56" t="s">
        <v>522</v>
      </c>
      <c r="C14" s="57" t="s">
        <v>341</v>
      </c>
      <c r="D14" s="13"/>
      <c r="E14" s="14"/>
      <c r="F14" s="21">
        <f t="shared" si="0"/>
        <v>0</v>
      </c>
      <c r="G14" s="22" t="s">
        <v>931</v>
      </c>
    </row>
    <row r="15" spans="1:7" ht="15.5" x14ac:dyDescent="0.35">
      <c r="A15" s="43">
        <v>12</v>
      </c>
      <c r="B15" s="56" t="s">
        <v>523</v>
      </c>
      <c r="C15" s="57" t="s">
        <v>13</v>
      </c>
      <c r="D15" s="19"/>
      <c r="E15" s="20"/>
      <c r="F15" s="21">
        <f t="shared" si="0"/>
        <v>0</v>
      </c>
      <c r="G15" s="22" t="s">
        <v>931</v>
      </c>
    </row>
    <row r="16" spans="1:7" ht="15.5" x14ac:dyDescent="0.35">
      <c r="A16" s="43">
        <v>13</v>
      </c>
      <c r="B16" s="56" t="s">
        <v>362</v>
      </c>
      <c r="C16" s="57" t="s">
        <v>330</v>
      </c>
      <c r="D16" s="19"/>
      <c r="E16" s="20"/>
      <c r="F16" s="21">
        <f t="shared" si="0"/>
        <v>0</v>
      </c>
      <c r="G16" s="22" t="s">
        <v>931</v>
      </c>
    </row>
    <row r="17" spans="1:8" ht="15.5" x14ac:dyDescent="0.35">
      <c r="A17" s="43">
        <v>14</v>
      </c>
      <c r="B17" s="56" t="s">
        <v>524</v>
      </c>
      <c r="C17" s="57" t="s">
        <v>525</v>
      </c>
      <c r="D17" s="19"/>
      <c r="E17" s="20"/>
      <c r="F17" s="21">
        <f t="shared" si="0"/>
        <v>0</v>
      </c>
      <c r="G17" s="22" t="s">
        <v>931</v>
      </c>
    </row>
    <row r="18" spans="1:8" ht="15.5" x14ac:dyDescent="0.35">
      <c r="A18" s="43">
        <v>15</v>
      </c>
      <c r="B18" s="56" t="s">
        <v>526</v>
      </c>
      <c r="C18" s="57" t="s">
        <v>212</v>
      </c>
      <c r="D18" s="13"/>
      <c r="E18" s="14"/>
      <c r="F18" s="21">
        <f t="shared" si="0"/>
        <v>0</v>
      </c>
      <c r="G18" s="22" t="s">
        <v>931</v>
      </c>
    </row>
    <row r="19" spans="1:8" ht="15.5" x14ac:dyDescent="0.35">
      <c r="A19" s="43">
        <v>16</v>
      </c>
      <c r="B19" s="56" t="s">
        <v>528</v>
      </c>
      <c r="C19" s="57" t="s">
        <v>148</v>
      </c>
      <c r="D19" s="19"/>
      <c r="E19" s="20"/>
      <c r="F19" s="21">
        <f t="shared" si="0"/>
        <v>0</v>
      </c>
      <c r="G19" s="22" t="s">
        <v>931</v>
      </c>
    </row>
    <row r="20" spans="1:8" ht="15.5" x14ac:dyDescent="0.35">
      <c r="A20" s="43">
        <v>17</v>
      </c>
      <c r="B20" s="56" t="s">
        <v>529</v>
      </c>
      <c r="C20" s="57" t="s">
        <v>472</v>
      </c>
      <c r="D20" s="13"/>
      <c r="E20" s="14"/>
      <c r="F20" s="21">
        <f t="shared" si="0"/>
        <v>0</v>
      </c>
      <c r="G20" s="22" t="s">
        <v>931</v>
      </c>
    </row>
    <row r="21" spans="1:8" ht="15.5" x14ac:dyDescent="0.35">
      <c r="A21" s="43">
        <v>18</v>
      </c>
      <c r="B21" s="56" t="s">
        <v>274</v>
      </c>
      <c r="C21" s="57" t="s">
        <v>530</v>
      </c>
      <c r="D21" s="19"/>
      <c r="E21" s="20"/>
      <c r="F21" s="21">
        <f t="shared" si="0"/>
        <v>0</v>
      </c>
      <c r="G21" s="22" t="s">
        <v>931</v>
      </c>
    </row>
    <row r="22" spans="1:8" ht="15.5" x14ac:dyDescent="0.35">
      <c r="A22" s="43">
        <v>19</v>
      </c>
      <c r="B22" s="56" t="s">
        <v>532</v>
      </c>
      <c r="C22" s="57" t="s">
        <v>511</v>
      </c>
      <c r="D22" s="19"/>
      <c r="E22" s="20"/>
      <c r="F22" s="21">
        <f t="shared" si="0"/>
        <v>0</v>
      </c>
      <c r="G22" s="22" t="s">
        <v>931</v>
      </c>
    </row>
    <row r="23" spans="1:8" ht="15.5" x14ac:dyDescent="0.35">
      <c r="A23" s="43">
        <v>20</v>
      </c>
      <c r="B23" s="56" t="s">
        <v>533</v>
      </c>
      <c r="C23" s="57" t="s">
        <v>534</v>
      </c>
      <c r="D23" s="19"/>
      <c r="E23" s="20"/>
      <c r="F23" s="21">
        <f t="shared" si="0"/>
        <v>0</v>
      </c>
      <c r="G23" s="22" t="s">
        <v>931</v>
      </c>
    </row>
    <row r="24" spans="1:8" ht="15.5" x14ac:dyDescent="0.35">
      <c r="A24" s="43">
        <v>21</v>
      </c>
      <c r="B24" s="56" t="s">
        <v>535</v>
      </c>
      <c r="C24" s="57" t="s">
        <v>97</v>
      </c>
      <c r="D24" s="19"/>
      <c r="E24" s="20"/>
      <c r="F24" s="21">
        <f t="shared" si="0"/>
        <v>0</v>
      </c>
      <c r="G24" s="22" t="s">
        <v>931</v>
      </c>
    </row>
    <row r="25" spans="1:8" ht="15.5" x14ac:dyDescent="0.35">
      <c r="A25" s="43">
        <v>22</v>
      </c>
      <c r="B25" s="56" t="s">
        <v>536</v>
      </c>
      <c r="C25" s="57" t="s">
        <v>537</v>
      </c>
      <c r="D25" s="19"/>
      <c r="E25" s="20"/>
      <c r="F25" s="21">
        <f t="shared" si="0"/>
        <v>0</v>
      </c>
      <c r="G25" s="22" t="s">
        <v>931</v>
      </c>
    </row>
    <row r="26" spans="1:8" ht="15.5" x14ac:dyDescent="0.35">
      <c r="A26" s="43">
        <v>23</v>
      </c>
      <c r="B26" s="56" t="s">
        <v>538</v>
      </c>
      <c r="C26" s="57" t="s">
        <v>454</v>
      </c>
      <c r="D26" s="19"/>
      <c r="E26" s="20"/>
      <c r="F26" s="21">
        <f t="shared" si="0"/>
        <v>0</v>
      </c>
      <c r="G26" s="22" t="s">
        <v>931</v>
      </c>
    </row>
    <row r="27" spans="1:8" ht="15.5" x14ac:dyDescent="0.35">
      <c r="A27" s="43">
        <v>24</v>
      </c>
      <c r="B27" s="56" t="s">
        <v>539</v>
      </c>
      <c r="C27" s="57" t="s">
        <v>540</v>
      </c>
      <c r="D27" s="27"/>
      <c r="E27" s="28"/>
      <c r="F27" s="21">
        <f t="shared" si="0"/>
        <v>0</v>
      </c>
      <c r="G27" s="22" t="s">
        <v>931</v>
      </c>
    </row>
    <row r="28" spans="1:8" ht="16" thickBot="1" x14ac:dyDescent="0.4">
      <c r="A28" s="51">
        <v>25</v>
      </c>
      <c r="B28" s="58" t="s">
        <v>215</v>
      </c>
      <c r="C28" s="59" t="s">
        <v>542</v>
      </c>
      <c r="D28" s="60"/>
      <c r="E28" s="61"/>
      <c r="F28" s="53">
        <f t="shared" si="0"/>
        <v>0</v>
      </c>
      <c r="G28" s="37" t="s">
        <v>931</v>
      </c>
      <c r="H28" s="227">
        <f>4/25</f>
        <v>0.16</v>
      </c>
    </row>
    <row r="29" spans="1:8" ht="15" thickBot="1" x14ac:dyDescent="0.4">
      <c r="A29" s="3"/>
      <c r="B29" s="3"/>
      <c r="C29" s="3"/>
      <c r="D29" s="48">
        <f>SUM(D4:D28)</f>
        <v>0</v>
      </c>
      <c r="E29" s="48">
        <f>SUM(E4:E28)</f>
        <v>186.3</v>
      </c>
      <c r="F29" s="49">
        <f>SUM(F4:F28)</f>
        <v>186.3</v>
      </c>
      <c r="G29" s="3"/>
    </row>
    <row r="30" spans="1:8" ht="15" thickBot="1" x14ac:dyDescent="0.4">
      <c r="A30" s="3"/>
      <c r="B30" s="3"/>
      <c r="C30" s="3"/>
      <c r="D30" s="5"/>
      <c r="E30" s="5"/>
      <c r="F30" s="40">
        <f>SUM(D29:E29)</f>
        <v>186.3</v>
      </c>
      <c r="G30" s="3"/>
    </row>
  </sheetData>
  <sortState ref="B4:F28">
    <sortCondition descending="1" ref="F4:F28"/>
  </sortState>
  <pageMargins left="0.7" right="0.7" top="0.75" bottom="0.75" header="0.3" footer="0.3"/>
  <pageSetup orientation="portrait" horizontalDpi="4294967295" verticalDpi="4294967295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</sheetPr>
  <dimension ref="A1:H24"/>
  <sheetViews>
    <sheetView workbookViewId="0">
      <selection activeCell="F4" sqref="F4"/>
    </sheetView>
  </sheetViews>
  <sheetFormatPr defaultRowHeight="14.5" x14ac:dyDescent="0.35"/>
  <cols>
    <col min="1" max="1" width="5" customWidth="1"/>
    <col min="2" max="2" width="11.7265625" bestFit="1" customWidth="1"/>
    <col min="3" max="3" width="13.453125" bestFit="1" customWidth="1"/>
    <col min="4" max="5" width="10.7265625" customWidth="1"/>
    <col min="6" max="6" width="7.7265625" bestFit="1" customWidth="1"/>
    <col min="7" max="7" width="3.81640625" bestFit="1" customWidth="1"/>
  </cols>
  <sheetData>
    <row r="1" spans="1:7" s="1" customFormat="1" ht="15.5" x14ac:dyDescent="0.35">
      <c r="A1" s="2" t="s">
        <v>935</v>
      </c>
      <c r="B1" s="3"/>
      <c r="C1" s="3"/>
      <c r="D1" s="3"/>
      <c r="E1" s="3"/>
      <c r="F1" s="3"/>
      <c r="G1" s="3"/>
    </row>
    <row r="2" spans="1:7" x14ac:dyDescent="0.35">
      <c r="A2" s="4" t="s">
        <v>934</v>
      </c>
      <c r="B2" s="3"/>
      <c r="C2" s="3"/>
      <c r="D2" s="3"/>
      <c r="E2" s="3"/>
      <c r="F2" s="3"/>
      <c r="G2" s="3"/>
    </row>
    <row r="3" spans="1:7" ht="16" thickBot="1" x14ac:dyDescent="0.4">
      <c r="A3" s="2"/>
      <c r="B3" s="2"/>
      <c r="C3" s="2"/>
      <c r="D3" s="5" t="s">
        <v>861</v>
      </c>
      <c r="E3" s="5" t="s">
        <v>862</v>
      </c>
      <c r="F3" s="3" t="s">
        <v>863</v>
      </c>
      <c r="G3" s="3"/>
    </row>
    <row r="4" spans="1:7" ht="16" thickBot="1" x14ac:dyDescent="0.4">
      <c r="A4" s="120">
        <v>1</v>
      </c>
      <c r="B4" s="121" t="s">
        <v>366</v>
      </c>
      <c r="C4" s="122" t="s">
        <v>552</v>
      </c>
      <c r="D4" s="131"/>
      <c r="E4" s="132">
        <v>140</v>
      </c>
      <c r="F4" s="124">
        <f t="shared" ref="F4:F22" si="0">SUM(D4:E4)</f>
        <v>140</v>
      </c>
      <c r="G4" s="125" t="s">
        <v>933</v>
      </c>
    </row>
    <row r="5" spans="1:7" ht="15.5" x14ac:dyDescent="0.35">
      <c r="A5" s="42">
        <v>2</v>
      </c>
      <c r="B5" s="117" t="s">
        <v>548</v>
      </c>
      <c r="C5" s="118" t="s">
        <v>17</v>
      </c>
      <c r="D5" s="251"/>
      <c r="E5" s="252">
        <v>96</v>
      </c>
      <c r="F5" s="15">
        <f t="shared" si="0"/>
        <v>96</v>
      </c>
      <c r="G5" s="16" t="s">
        <v>933</v>
      </c>
    </row>
    <row r="6" spans="1:7" ht="15.5" x14ac:dyDescent="0.35">
      <c r="A6" s="43">
        <v>3</v>
      </c>
      <c r="B6" s="239" t="s">
        <v>553</v>
      </c>
      <c r="C6" s="240" t="s">
        <v>54</v>
      </c>
      <c r="D6" s="19">
        <v>11</v>
      </c>
      <c r="E6" s="20">
        <v>51</v>
      </c>
      <c r="F6" s="21">
        <f t="shared" si="0"/>
        <v>62</v>
      </c>
      <c r="G6" s="22" t="s">
        <v>933</v>
      </c>
    </row>
    <row r="7" spans="1:7" ht="16" thickBot="1" x14ac:dyDescent="0.4">
      <c r="A7" s="289">
        <v>4</v>
      </c>
      <c r="B7" s="290" t="s">
        <v>549</v>
      </c>
      <c r="C7" s="291" t="s">
        <v>379</v>
      </c>
      <c r="D7" s="256"/>
      <c r="E7" s="257">
        <v>23.4</v>
      </c>
      <c r="F7" s="292">
        <f t="shared" si="0"/>
        <v>23.4</v>
      </c>
      <c r="G7" s="293" t="s">
        <v>933</v>
      </c>
    </row>
    <row r="8" spans="1:7" ht="15.5" x14ac:dyDescent="0.35">
      <c r="A8" s="42">
        <v>5</v>
      </c>
      <c r="B8" s="117" t="s">
        <v>158</v>
      </c>
      <c r="C8" s="118" t="s">
        <v>13</v>
      </c>
      <c r="D8" s="13"/>
      <c r="E8" s="14">
        <v>12</v>
      </c>
      <c r="F8" s="15">
        <f t="shared" si="0"/>
        <v>12</v>
      </c>
      <c r="G8" s="16" t="s">
        <v>933</v>
      </c>
    </row>
    <row r="9" spans="1:7" ht="15.5" x14ac:dyDescent="0.35">
      <c r="A9" s="43">
        <v>6</v>
      </c>
      <c r="B9" s="56" t="s">
        <v>557</v>
      </c>
      <c r="C9" s="57" t="s">
        <v>95</v>
      </c>
      <c r="D9" s="19"/>
      <c r="E9" s="20">
        <v>10</v>
      </c>
      <c r="F9" s="21">
        <f t="shared" si="0"/>
        <v>10</v>
      </c>
      <c r="G9" s="22" t="s">
        <v>933</v>
      </c>
    </row>
    <row r="10" spans="1:7" ht="15.5" x14ac:dyDescent="0.35">
      <c r="A10" s="43">
        <v>7</v>
      </c>
      <c r="B10" s="56" t="s">
        <v>543</v>
      </c>
      <c r="C10" s="57" t="s">
        <v>9</v>
      </c>
      <c r="D10" s="19"/>
      <c r="E10" s="20">
        <v>8.6</v>
      </c>
      <c r="F10" s="21">
        <f t="shared" si="0"/>
        <v>8.6</v>
      </c>
      <c r="G10" s="22" t="s">
        <v>933</v>
      </c>
    </row>
    <row r="11" spans="1:7" ht="15.5" x14ac:dyDescent="0.35">
      <c r="A11" s="43">
        <v>8</v>
      </c>
      <c r="B11" s="56" t="s">
        <v>544</v>
      </c>
      <c r="C11" s="57" t="s">
        <v>417</v>
      </c>
      <c r="D11" s="19"/>
      <c r="E11" s="20">
        <v>3</v>
      </c>
      <c r="F11" s="21">
        <f t="shared" si="0"/>
        <v>3</v>
      </c>
      <c r="G11" s="22" t="s">
        <v>933</v>
      </c>
    </row>
    <row r="12" spans="1:7" ht="15.5" x14ac:dyDescent="0.35">
      <c r="A12" s="43">
        <v>9</v>
      </c>
      <c r="B12" s="56" t="s">
        <v>421</v>
      </c>
      <c r="C12" s="57" t="s">
        <v>237</v>
      </c>
      <c r="D12" s="126"/>
      <c r="E12" s="21"/>
      <c r="F12" s="21">
        <f t="shared" si="0"/>
        <v>0</v>
      </c>
      <c r="G12" s="22" t="s">
        <v>933</v>
      </c>
    </row>
    <row r="13" spans="1:7" ht="15.5" x14ac:dyDescent="0.35">
      <c r="A13" s="43">
        <v>10</v>
      </c>
      <c r="B13" s="56" t="s">
        <v>545</v>
      </c>
      <c r="C13" s="57" t="s">
        <v>288</v>
      </c>
      <c r="D13" s="19"/>
      <c r="E13" s="20"/>
      <c r="F13" s="21">
        <f t="shared" si="0"/>
        <v>0</v>
      </c>
      <c r="G13" s="22" t="s">
        <v>933</v>
      </c>
    </row>
    <row r="14" spans="1:7" ht="15.5" x14ac:dyDescent="0.35">
      <c r="A14" s="43">
        <v>11</v>
      </c>
      <c r="B14" s="56" t="s">
        <v>546</v>
      </c>
      <c r="C14" s="57" t="s">
        <v>7</v>
      </c>
      <c r="D14" s="13"/>
      <c r="E14" s="14"/>
      <c r="F14" s="21">
        <f t="shared" si="0"/>
        <v>0</v>
      </c>
      <c r="G14" s="22" t="s">
        <v>933</v>
      </c>
    </row>
    <row r="15" spans="1:7" ht="15.5" x14ac:dyDescent="0.35">
      <c r="A15" s="43">
        <v>12</v>
      </c>
      <c r="B15" s="56" t="s">
        <v>547</v>
      </c>
      <c r="C15" s="57" t="s">
        <v>95</v>
      </c>
      <c r="D15" s="127"/>
      <c r="E15" s="128"/>
      <c r="F15" s="21">
        <f t="shared" si="0"/>
        <v>0</v>
      </c>
      <c r="G15" s="22" t="s">
        <v>933</v>
      </c>
    </row>
    <row r="16" spans="1:7" ht="15.5" x14ac:dyDescent="0.35">
      <c r="A16" s="43">
        <v>13</v>
      </c>
      <c r="B16" s="56" t="s">
        <v>550</v>
      </c>
      <c r="C16" s="57" t="s">
        <v>551</v>
      </c>
      <c r="D16" s="19"/>
      <c r="E16" s="20"/>
      <c r="F16" s="21">
        <f t="shared" si="0"/>
        <v>0</v>
      </c>
      <c r="G16" s="22" t="s">
        <v>933</v>
      </c>
    </row>
    <row r="17" spans="1:8" ht="15.5" x14ac:dyDescent="0.35">
      <c r="A17" s="43">
        <v>14</v>
      </c>
      <c r="B17" s="56" t="s">
        <v>554</v>
      </c>
      <c r="C17" s="57" t="s">
        <v>206</v>
      </c>
      <c r="D17" s="19"/>
      <c r="E17" s="20"/>
      <c r="F17" s="21">
        <f t="shared" si="0"/>
        <v>0</v>
      </c>
      <c r="G17" s="22" t="s">
        <v>933</v>
      </c>
    </row>
    <row r="18" spans="1:8" ht="15.5" x14ac:dyDescent="0.35">
      <c r="A18" s="43">
        <v>15</v>
      </c>
      <c r="B18" s="56" t="s">
        <v>555</v>
      </c>
      <c r="C18" s="57" t="s">
        <v>556</v>
      </c>
      <c r="D18" s="13"/>
      <c r="E18" s="14"/>
      <c r="F18" s="21">
        <f t="shared" si="0"/>
        <v>0</v>
      </c>
      <c r="G18" s="22" t="s">
        <v>933</v>
      </c>
    </row>
    <row r="19" spans="1:8" ht="15.5" x14ac:dyDescent="0.35">
      <c r="A19" s="43">
        <v>16</v>
      </c>
      <c r="B19" s="56" t="s">
        <v>558</v>
      </c>
      <c r="C19" s="57" t="s">
        <v>559</v>
      </c>
      <c r="D19" s="19"/>
      <c r="E19" s="20"/>
      <c r="F19" s="21">
        <f t="shared" si="0"/>
        <v>0</v>
      </c>
      <c r="G19" s="22" t="s">
        <v>933</v>
      </c>
    </row>
    <row r="20" spans="1:8" ht="15.5" x14ac:dyDescent="0.35">
      <c r="A20" s="43">
        <v>17</v>
      </c>
      <c r="B20" s="56" t="s">
        <v>560</v>
      </c>
      <c r="C20" s="57" t="s">
        <v>17</v>
      </c>
      <c r="D20" s="25"/>
      <c r="E20" s="15"/>
      <c r="F20" s="21">
        <f t="shared" si="0"/>
        <v>0</v>
      </c>
      <c r="G20" s="22" t="s">
        <v>933</v>
      </c>
    </row>
    <row r="21" spans="1:8" ht="15.5" x14ac:dyDescent="0.35">
      <c r="A21" s="43">
        <v>18</v>
      </c>
      <c r="B21" s="56" t="s">
        <v>561</v>
      </c>
      <c r="C21" s="57" t="s">
        <v>562</v>
      </c>
      <c r="D21" s="19"/>
      <c r="E21" s="20"/>
      <c r="F21" s="21">
        <f t="shared" si="0"/>
        <v>0</v>
      </c>
      <c r="G21" s="22" t="s">
        <v>933</v>
      </c>
    </row>
    <row r="22" spans="1:8" ht="16" thickBot="1" x14ac:dyDescent="0.4">
      <c r="A22" s="51">
        <v>19</v>
      </c>
      <c r="B22" s="58" t="s">
        <v>563</v>
      </c>
      <c r="C22" s="59" t="s">
        <v>237</v>
      </c>
      <c r="D22" s="62"/>
      <c r="E22" s="63"/>
      <c r="F22" s="53">
        <f t="shared" si="0"/>
        <v>0</v>
      </c>
      <c r="G22" s="37" t="s">
        <v>933</v>
      </c>
      <c r="H22" s="227">
        <f>8/19</f>
        <v>0.42105263157894735</v>
      </c>
    </row>
    <row r="23" spans="1:8" ht="15" thickBot="1" x14ac:dyDescent="0.4">
      <c r="A23" s="3"/>
      <c r="B23" s="3"/>
      <c r="C23" s="3"/>
      <c r="D23" s="48">
        <f>SUM(D4:D22)</f>
        <v>11</v>
      </c>
      <c r="E23" s="48">
        <f>SUM(E4:E22)</f>
        <v>344</v>
      </c>
      <c r="F23" s="49">
        <f>SUM(F4:F22)</f>
        <v>355</v>
      </c>
      <c r="G23" s="3"/>
    </row>
    <row r="24" spans="1:8" ht="15" thickBot="1" x14ac:dyDescent="0.4">
      <c r="A24" s="3"/>
      <c r="B24" s="3"/>
      <c r="C24" s="3"/>
      <c r="D24" s="5"/>
      <c r="E24" s="5"/>
      <c r="F24" s="40">
        <f>SUM(D23:E23)</f>
        <v>355</v>
      </c>
      <c r="G24" s="3"/>
    </row>
  </sheetData>
  <sortState ref="D4:F22">
    <sortCondition descending="1" ref="F4:F22"/>
  </sortState>
  <pageMargins left="0.7" right="0.7" top="0.75" bottom="0.75" header="0.3" footer="0.3"/>
  <pageSetup orientation="portrait" horizontalDpi="4294967295" verticalDpi="4294967295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8"/>
  <sheetViews>
    <sheetView workbookViewId="0"/>
  </sheetViews>
  <sheetFormatPr defaultRowHeight="26" x14ac:dyDescent="0.55000000000000004"/>
  <cols>
    <col min="1" max="1" width="12" style="152" customWidth="1"/>
    <col min="2" max="2" width="22" style="160" bestFit="1" customWidth="1"/>
    <col min="3" max="3" width="20.26953125" style="165" bestFit="1" customWidth="1"/>
    <col min="4" max="4" width="11.36328125" style="153" bestFit="1" customWidth="1"/>
    <col min="5" max="5" width="2.453125" style="142" customWidth="1"/>
    <col min="6" max="6" width="9.36328125" style="142" bestFit="1" customWidth="1"/>
    <col min="7" max="7" width="6.81640625" style="142" bestFit="1" customWidth="1"/>
    <col min="8" max="257" width="8.7265625" style="142"/>
    <col min="258" max="258" width="12" style="142" customWidth="1"/>
    <col min="259" max="259" width="47" style="142" bestFit="1" customWidth="1"/>
    <col min="260" max="260" width="9.81640625" style="142" bestFit="1" customWidth="1"/>
    <col min="261" max="261" width="2.453125" style="142" customWidth="1"/>
    <col min="262" max="262" width="9.81640625" style="142" bestFit="1" customWidth="1"/>
    <col min="263" max="513" width="8.7265625" style="142"/>
    <col min="514" max="514" width="12" style="142" customWidth="1"/>
    <col min="515" max="515" width="47" style="142" bestFit="1" customWidth="1"/>
    <col min="516" max="516" width="9.81640625" style="142" bestFit="1" customWidth="1"/>
    <col min="517" max="517" width="2.453125" style="142" customWidth="1"/>
    <col min="518" max="518" width="9.81640625" style="142" bestFit="1" customWidth="1"/>
    <col min="519" max="769" width="8.7265625" style="142"/>
    <col min="770" max="770" width="12" style="142" customWidth="1"/>
    <col min="771" max="771" width="47" style="142" bestFit="1" customWidth="1"/>
    <col min="772" max="772" width="9.81640625" style="142" bestFit="1" customWidth="1"/>
    <col min="773" max="773" width="2.453125" style="142" customWidth="1"/>
    <col min="774" max="774" width="9.81640625" style="142" bestFit="1" customWidth="1"/>
    <col min="775" max="1025" width="8.7265625" style="142"/>
    <col min="1026" max="1026" width="12" style="142" customWidth="1"/>
    <col min="1027" max="1027" width="47" style="142" bestFit="1" customWidth="1"/>
    <col min="1028" max="1028" width="9.81640625" style="142" bestFit="1" customWidth="1"/>
    <col min="1029" max="1029" width="2.453125" style="142" customWidth="1"/>
    <col min="1030" max="1030" width="9.81640625" style="142" bestFit="1" customWidth="1"/>
    <col min="1031" max="1281" width="8.7265625" style="142"/>
    <col min="1282" max="1282" width="12" style="142" customWidth="1"/>
    <col min="1283" max="1283" width="47" style="142" bestFit="1" customWidth="1"/>
    <col min="1284" max="1284" width="9.81640625" style="142" bestFit="1" customWidth="1"/>
    <col min="1285" max="1285" width="2.453125" style="142" customWidth="1"/>
    <col min="1286" max="1286" width="9.81640625" style="142" bestFit="1" customWidth="1"/>
    <col min="1287" max="1537" width="8.7265625" style="142"/>
    <col min="1538" max="1538" width="12" style="142" customWidth="1"/>
    <col min="1539" max="1539" width="47" style="142" bestFit="1" customWidth="1"/>
    <col min="1540" max="1540" width="9.81640625" style="142" bestFit="1" customWidth="1"/>
    <col min="1541" max="1541" width="2.453125" style="142" customWidth="1"/>
    <col min="1542" max="1542" width="9.81640625" style="142" bestFit="1" customWidth="1"/>
    <col min="1543" max="1793" width="8.7265625" style="142"/>
    <col min="1794" max="1794" width="12" style="142" customWidth="1"/>
    <col min="1795" max="1795" width="47" style="142" bestFit="1" customWidth="1"/>
    <col min="1796" max="1796" width="9.81640625" style="142" bestFit="1" customWidth="1"/>
    <col min="1797" max="1797" width="2.453125" style="142" customWidth="1"/>
    <col min="1798" max="1798" width="9.81640625" style="142" bestFit="1" customWidth="1"/>
    <col min="1799" max="2049" width="8.7265625" style="142"/>
    <col min="2050" max="2050" width="12" style="142" customWidth="1"/>
    <col min="2051" max="2051" width="47" style="142" bestFit="1" customWidth="1"/>
    <col min="2052" max="2052" width="9.81640625" style="142" bestFit="1" customWidth="1"/>
    <col min="2053" max="2053" width="2.453125" style="142" customWidth="1"/>
    <col min="2054" max="2054" width="9.81640625" style="142" bestFit="1" customWidth="1"/>
    <col min="2055" max="2305" width="8.7265625" style="142"/>
    <col min="2306" max="2306" width="12" style="142" customWidth="1"/>
    <col min="2307" max="2307" width="47" style="142" bestFit="1" customWidth="1"/>
    <col min="2308" max="2308" width="9.81640625" style="142" bestFit="1" customWidth="1"/>
    <col min="2309" max="2309" width="2.453125" style="142" customWidth="1"/>
    <col min="2310" max="2310" width="9.81640625" style="142" bestFit="1" customWidth="1"/>
    <col min="2311" max="2561" width="8.7265625" style="142"/>
    <col min="2562" max="2562" width="12" style="142" customWidth="1"/>
    <col min="2563" max="2563" width="47" style="142" bestFit="1" customWidth="1"/>
    <col min="2564" max="2564" width="9.81640625" style="142" bestFit="1" customWidth="1"/>
    <col min="2565" max="2565" width="2.453125" style="142" customWidth="1"/>
    <col min="2566" max="2566" width="9.81640625" style="142" bestFit="1" customWidth="1"/>
    <col min="2567" max="2817" width="8.7265625" style="142"/>
    <col min="2818" max="2818" width="12" style="142" customWidth="1"/>
    <col min="2819" max="2819" width="47" style="142" bestFit="1" customWidth="1"/>
    <col min="2820" max="2820" width="9.81640625" style="142" bestFit="1" customWidth="1"/>
    <col min="2821" max="2821" width="2.453125" style="142" customWidth="1"/>
    <col min="2822" max="2822" width="9.81640625" style="142" bestFit="1" customWidth="1"/>
    <col min="2823" max="3073" width="8.7265625" style="142"/>
    <col min="3074" max="3074" width="12" style="142" customWidth="1"/>
    <col min="3075" max="3075" width="47" style="142" bestFit="1" customWidth="1"/>
    <col min="3076" max="3076" width="9.81640625" style="142" bestFit="1" customWidth="1"/>
    <col min="3077" max="3077" width="2.453125" style="142" customWidth="1"/>
    <col min="3078" max="3078" width="9.81640625" style="142" bestFit="1" customWidth="1"/>
    <col min="3079" max="3329" width="8.7265625" style="142"/>
    <col min="3330" max="3330" width="12" style="142" customWidth="1"/>
    <col min="3331" max="3331" width="47" style="142" bestFit="1" customWidth="1"/>
    <col min="3332" max="3332" width="9.81640625" style="142" bestFit="1" customWidth="1"/>
    <col min="3333" max="3333" width="2.453125" style="142" customWidth="1"/>
    <col min="3334" max="3334" width="9.81640625" style="142" bestFit="1" customWidth="1"/>
    <col min="3335" max="3585" width="8.7265625" style="142"/>
    <col min="3586" max="3586" width="12" style="142" customWidth="1"/>
    <col min="3587" max="3587" width="47" style="142" bestFit="1" customWidth="1"/>
    <col min="3588" max="3588" width="9.81640625" style="142" bestFit="1" customWidth="1"/>
    <col min="3589" max="3589" width="2.453125" style="142" customWidth="1"/>
    <col min="3590" max="3590" width="9.81640625" style="142" bestFit="1" customWidth="1"/>
    <col min="3591" max="3841" width="8.7265625" style="142"/>
    <col min="3842" max="3842" width="12" style="142" customWidth="1"/>
    <col min="3843" max="3843" width="47" style="142" bestFit="1" customWidth="1"/>
    <col min="3844" max="3844" width="9.81640625" style="142" bestFit="1" customWidth="1"/>
    <col min="3845" max="3845" width="2.453125" style="142" customWidth="1"/>
    <col min="3846" max="3846" width="9.81640625" style="142" bestFit="1" customWidth="1"/>
    <col min="3847" max="4097" width="8.7265625" style="142"/>
    <col min="4098" max="4098" width="12" style="142" customWidth="1"/>
    <col min="4099" max="4099" width="47" style="142" bestFit="1" customWidth="1"/>
    <col min="4100" max="4100" width="9.81640625" style="142" bestFit="1" customWidth="1"/>
    <col min="4101" max="4101" width="2.453125" style="142" customWidth="1"/>
    <col min="4102" max="4102" width="9.81640625" style="142" bestFit="1" customWidth="1"/>
    <col min="4103" max="4353" width="8.7265625" style="142"/>
    <col min="4354" max="4354" width="12" style="142" customWidth="1"/>
    <col min="4355" max="4355" width="47" style="142" bestFit="1" customWidth="1"/>
    <col min="4356" max="4356" width="9.81640625" style="142" bestFit="1" customWidth="1"/>
    <col min="4357" max="4357" width="2.453125" style="142" customWidth="1"/>
    <col min="4358" max="4358" width="9.81640625" style="142" bestFit="1" customWidth="1"/>
    <col min="4359" max="4609" width="8.7265625" style="142"/>
    <col min="4610" max="4610" width="12" style="142" customWidth="1"/>
    <col min="4611" max="4611" width="47" style="142" bestFit="1" customWidth="1"/>
    <col min="4612" max="4612" width="9.81640625" style="142" bestFit="1" customWidth="1"/>
    <col min="4613" max="4613" width="2.453125" style="142" customWidth="1"/>
    <col min="4614" max="4614" width="9.81640625" style="142" bestFit="1" customWidth="1"/>
    <col min="4615" max="4865" width="8.7265625" style="142"/>
    <col min="4866" max="4866" width="12" style="142" customWidth="1"/>
    <col min="4867" max="4867" width="47" style="142" bestFit="1" customWidth="1"/>
    <col min="4868" max="4868" width="9.81640625" style="142" bestFit="1" customWidth="1"/>
    <col min="4869" max="4869" width="2.453125" style="142" customWidth="1"/>
    <col min="4870" max="4870" width="9.81640625" style="142" bestFit="1" customWidth="1"/>
    <col min="4871" max="5121" width="8.7265625" style="142"/>
    <col min="5122" max="5122" width="12" style="142" customWidth="1"/>
    <col min="5123" max="5123" width="47" style="142" bestFit="1" customWidth="1"/>
    <col min="5124" max="5124" width="9.81640625" style="142" bestFit="1" customWidth="1"/>
    <col min="5125" max="5125" width="2.453125" style="142" customWidth="1"/>
    <col min="5126" max="5126" width="9.81640625" style="142" bestFit="1" customWidth="1"/>
    <col min="5127" max="5377" width="8.7265625" style="142"/>
    <col min="5378" max="5378" width="12" style="142" customWidth="1"/>
    <col min="5379" max="5379" width="47" style="142" bestFit="1" customWidth="1"/>
    <col min="5380" max="5380" width="9.81640625" style="142" bestFit="1" customWidth="1"/>
    <col min="5381" max="5381" width="2.453125" style="142" customWidth="1"/>
    <col min="5382" max="5382" width="9.81640625" style="142" bestFit="1" customWidth="1"/>
    <col min="5383" max="5633" width="8.7265625" style="142"/>
    <col min="5634" max="5634" width="12" style="142" customWidth="1"/>
    <col min="5635" max="5635" width="47" style="142" bestFit="1" customWidth="1"/>
    <col min="5636" max="5636" width="9.81640625" style="142" bestFit="1" customWidth="1"/>
    <col min="5637" max="5637" width="2.453125" style="142" customWidth="1"/>
    <col min="5638" max="5638" width="9.81640625" style="142" bestFit="1" customWidth="1"/>
    <col min="5639" max="5889" width="8.7265625" style="142"/>
    <col min="5890" max="5890" width="12" style="142" customWidth="1"/>
    <col min="5891" max="5891" width="47" style="142" bestFit="1" customWidth="1"/>
    <col min="5892" max="5892" width="9.81640625" style="142" bestFit="1" customWidth="1"/>
    <col min="5893" max="5893" width="2.453125" style="142" customWidth="1"/>
    <col min="5894" max="5894" width="9.81640625" style="142" bestFit="1" customWidth="1"/>
    <col min="5895" max="6145" width="8.7265625" style="142"/>
    <col min="6146" max="6146" width="12" style="142" customWidth="1"/>
    <col min="6147" max="6147" width="47" style="142" bestFit="1" customWidth="1"/>
    <col min="6148" max="6148" width="9.81640625" style="142" bestFit="1" customWidth="1"/>
    <col min="6149" max="6149" width="2.453125" style="142" customWidth="1"/>
    <col min="6150" max="6150" width="9.81640625" style="142" bestFit="1" customWidth="1"/>
    <col min="6151" max="6401" width="8.7265625" style="142"/>
    <col min="6402" max="6402" width="12" style="142" customWidth="1"/>
    <col min="6403" max="6403" width="47" style="142" bestFit="1" customWidth="1"/>
    <col min="6404" max="6404" width="9.81640625" style="142" bestFit="1" customWidth="1"/>
    <col min="6405" max="6405" width="2.453125" style="142" customWidth="1"/>
    <col min="6406" max="6406" width="9.81640625" style="142" bestFit="1" customWidth="1"/>
    <col min="6407" max="6657" width="8.7265625" style="142"/>
    <col min="6658" max="6658" width="12" style="142" customWidth="1"/>
    <col min="6659" max="6659" width="47" style="142" bestFit="1" customWidth="1"/>
    <col min="6660" max="6660" width="9.81640625" style="142" bestFit="1" customWidth="1"/>
    <col min="6661" max="6661" width="2.453125" style="142" customWidth="1"/>
    <col min="6662" max="6662" width="9.81640625" style="142" bestFit="1" customWidth="1"/>
    <col min="6663" max="6913" width="8.7265625" style="142"/>
    <col min="6914" max="6914" width="12" style="142" customWidth="1"/>
    <col min="6915" max="6915" width="47" style="142" bestFit="1" customWidth="1"/>
    <col min="6916" max="6916" width="9.81640625" style="142" bestFit="1" customWidth="1"/>
    <col min="6917" max="6917" width="2.453125" style="142" customWidth="1"/>
    <col min="6918" max="6918" width="9.81640625" style="142" bestFit="1" customWidth="1"/>
    <col min="6919" max="7169" width="8.7265625" style="142"/>
    <col min="7170" max="7170" width="12" style="142" customWidth="1"/>
    <col min="7171" max="7171" width="47" style="142" bestFit="1" customWidth="1"/>
    <col min="7172" max="7172" width="9.81640625" style="142" bestFit="1" customWidth="1"/>
    <col min="7173" max="7173" width="2.453125" style="142" customWidth="1"/>
    <col min="7174" max="7174" width="9.81640625" style="142" bestFit="1" customWidth="1"/>
    <col min="7175" max="7425" width="8.7265625" style="142"/>
    <col min="7426" max="7426" width="12" style="142" customWidth="1"/>
    <col min="7427" max="7427" width="47" style="142" bestFit="1" customWidth="1"/>
    <col min="7428" max="7428" width="9.81640625" style="142" bestFit="1" customWidth="1"/>
    <col min="7429" max="7429" width="2.453125" style="142" customWidth="1"/>
    <col min="7430" max="7430" width="9.81640625" style="142" bestFit="1" customWidth="1"/>
    <col min="7431" max="7681" width="8.7265625" style="142"/>
    <col min="7682" max="7682" width="12" style="142" customWidth="1"/>
    <col min="7683" max="7683" width="47" style="142" bestFit="1" customWidth="1"/>
    <col min="7684" max="7684" width="9.81640625" style="142" bestFit="1" customWidth="1"/>
    <col min="7685" max="7685" width="2.453125" style="142" customWidth="1"/>
    <col min="7686" max="7686" width="9.81640625" style="142" bestFit="1" customWidth="1"/>
    <col min="7687" max="7937" width="8.7265625" style="142"/>
    <col min="7938" max="7938" width="12" style="142" customWidth="1"/>
    <col min="7939" max="7939" width="47" style="142" bestFit="1" customWidth="1"/>
    <col min="7940" max="7940" width="9.81640625" style="142" bestFit="1" customWidth="1"/>
    <col min="7941" max="7941" width="2.453125" style="142" customWidth="1"/>
    <col min="7942" max="7942" width="9.81640625" style="142" bestFit="1" customWidth="1"/>
    <col min="7943" max="8193" width="8.7265625" style="142"/>
    <col min="8194" max="8194" width="12" style="142" customWidth="1"/>
    <col min="8195" max="8195" width="47" style="142" bestFit="1" customWidth="1"/>
    <col min="8196" max="8196" width="9.81640625" style="142" bestFit="1" customWidth="1"/>
    <col min="8197" max="8197" width="2.453125" style="142" customWidth="1"/>
    <col min="8198" max="8198" width="9.81640625" style="142" bestFit="1" customWidth="1"/>
    <col min="8199" max="8449" width="8.7265625" style="142"/>
    <col min="8450" max="8450" width="12" style="142" customWidth="1"/>
    <col min="8451" max="8451" width="47" style="142" bestFit="1" customWidth="1"/>
    <col min="8452" max="8452" width="9.81640625" style="142" bestFit="1" customWidth="1"/>
    <col min="8453" max="8453" width="2.453125" style="142" customWidth="1"/>
    <col min="8454" max="8454" width="9.81640625" style="142" bestFit="1" customWidth="1"/>
    <col min="8455" max="8705" width="8.7265625" style="142"/>
    <col min="8706" max="8706" width="12" style="142" customWidth="1"/>
    <col min="8707" max="8707" width="47" style="142" bestFit="1" customWidth="1"/>
    <col min="8708" max="8708" width="9.81640625" style="142" bestFit="1" customWidth="1"/>
    <col min="8709" max="8709" width="2.453125" style="142" customWidth="1"/>
    <col min="8710" max="8710" width="9.81640625" style="142" bestFit="1" customWidth="1"/>
    <col min="8711" max="8961" width="8.7265625" style="142"/>
    <col min="8962" max="8962" width="12" style="142" customWidth="1"/>
    <col min="8963" max="8963" width="47" style="142" bestFit="1" customWidth="1"/>
    <col min="8964" max="8964" width="9.81640625" style="142" bestFit="1" customWidth="1"/>
    <col min="8965" max="8965" width="2.453125" style="142" customWidth="1"/>
    <col min="8966" max="8966" width="9.81640625" style="142" bestFit="1" customWidth="1"/>
    <col min="8967" max="9217" width="8.7265625" style="142"/>
    <col min="9218" max="9218" width="12" style="142" customWidth="1"/>
    <col min="9219" max="9219" width="47" style="142" bestFit="1" customWidth="1"/>
    <col min="9220" max="9220" width="9.81640625" style="142" bestFit="1" customWidth="1"/>
    <col min="9221" max="9221" width="2.453125" style="142" customWidth="1"/>
    <col min="9222" max="9222" width="9.81640625" style="142" bestFit="1" customWidth="1"/>
    <col min="9223" max="9473" width="8.7265625" style="142"/>
    <col min="9474" max="9474" width="12" style="142" customWidth="1"/>
    <col min="9475" max="9475" width="47" style="142" bestFit="1" customWidth="1"/>
    <col min="9476" max="9476" width="9.81640625" style="142" bestFit="1" customWidth="1"/>
    <col min="9477" max="9477" width="2.453125" style="142" customWidth="1"/>
    <col min="9478" max="9478" width="9.81640625" style="142" bestFit="1" customWidth="1"/>
    <col min="9479" max="9729" width="8.7265625" style="142"/>
    <col min="9730" max="9730" width="12" style="142" customWidth="1"/>
    <col min="9731" max="9731" width="47" style="142" bestFit="1" customWidth="1"/>
    <col min="9732" max="9732" width="9.81640625" style="142" bestFit="1" customWidth="1"/>
    <col min="9733" max="9733" width="2.453125" style="142" customWidth="1"/>
    <col min="9734" max="9734" width="9.81640625" style="142" bestFit="1" customWidth="1"/>
    <col min="9735" max="9985" width="8.7265625" style="142"/>
    <col min="9986" max="9986" width="12" style="142" customWidth="1"/>
    <col min="9987" max="9987" width="47" style="142" bestFit="1" customWidth="1"/>
    <col min="9988" max="9988" width="9.81640625" style="142" bestFit="1" customWidth="1"/>
    <col min="9989" max="9989" width="2.453125" style="142" customWidth="1"/>
    <col min="9990" max="9990" width="9.81640625" style="142" bestFit="1" customWidth="1"/>
    <col min="9991" max="10241" width="8.7265625" style="142"/>
    <col min="10242" max="10242" width="12" style="142" customWidth="1"/>
    <col min="10243" max="10243" width="47" style="142" bestFit="1" customWidth="1"/>
    <col min="10244" max="10244" width="9.81640625" style="142" bestFit="1" customWidth="1"/>
    <col min="10245" max="10245" width="2.453125" style="142" customWidth="1"/>
    <col min="10246" max="10246" width="9.81640625" style="142" bestFit="1" customWidth="1"/>
    <col min="10247" max="10497" width="8.7265625" style="142"/>
    <col min="10498" max="10498" width="12" style="142" customWidth="1"/>
    <col min="10499" max="10499" width="47" style="142" bestFit="1" customWidth="1"/>
    <col min="10500" max="10500" width="9.81640625" style="142" bestFit="1" customWidth="1"/>
    <col min="10501" max="10501" width="2.453125" style="142" customWidth="1"/>
    <col min="10502" max="10502" width="9.81640625" style="142" bestFit="1" customWidth="1"/>
    <col min="10503" max="10753" width="8.7265625" style="142"/>
    <col min="10754" max="10754" width="12" style="142" customWidth="1"/>
    <col min="10755" max="10755" width="47" style="142" bestFit="1" customWidth="1"/>
    <col min="10756" max="10756" width="9.81640625" style="142" bestFit="1" customWidth="1"/>
    <col min="10757" max="10757" width="2.453125" style="142" customWidth="1"/>
    <col min="10758" max="10758" width="9.81640625" style="142" bestFit="1" customWidth="1"/>
    <col min="10759" max="11009" width="8.7265625" style="142"/>
    <col min="11010" max="11010" width="12" style="142" customWidth="1"/>
    <col min="11011" max="11011" width="47" style="142" bestFit="1" customWidth="1"/>
    <col min="11012" max="11012" width="9.81640625" style="142" bestFit="1" customWidth="1"/>
    <col min="11013" max="11013" width="2.453125" style="142" customWidth="1"/>
    <col min="11014" max="11014" width="9.81640625" style="142" bestFit="1" customWidth="1"/>
    <col min="11015" max="11265" width="8.7265625" style="142"/>
    <col min="11266" max="11266" width="12" style="142" customWidth="1"/>
    <col min="11267" max="11267" width="47" style="142" bestFit="1" customWidth="1"/>
    <col min="11268" max="11268" width="9.81640625" style="142" bestFit="1" customWidth="1"/>
    <col min="11269" max="11269" width="2.453125" style="142" customWidth="1"/>
    <col min="11270" max="11270" width="9.81640625" style="142" bestFit="1" customWidth="1"/>
    <col min="11271" max="11521" width="8.7265625" style="142"/>
    <col min="11522" max="11522" width="12" style="142" customWidth="1"/>
    <col min="11523" max="11523" width="47" style="142" bestFit="1" customWidth="1"/>
    <col min="11524" max="11524" width="9.81640625" style="142" bestFit="1" customWidth="1"/>
    <col min="11525" max="11525" width="2.453125" style="142" customWidth="1"/>
    <col min="11526" max="11526" width="9.81640625" style="142" bestFit="1" customWidth="1"/>
    <col min="11527" max="11777" width="8.7265625" style="142"/>
    <col min="11778" max="11778" width="12" style="142" customWidth="1"/>
    <col min="11779" max="11779" width="47" style="142" bestFit="1" customWidth="1"/>
    <col min="11780" max="11780" width="9.81640625" style="142" bestFit="1" customWidth="1"/>
    <col min="11781" max="11781" width="2.453125" style="142" customWidth="1"/>
    <col min="11782" max="11782" width="9.81640625" style="142" bestFit="1" customWidth="1"/>
    <col min="11783" max="12033" width="8.7265625" style="142"/>
    <col min="12034" max="12034" width="12" style="142" customWidth="1"/>
    <col min="12035" max="12035" width="47" style="142" bestFit="1" customWidth="1"/>
    <col min="12036" max="12036" width="9.81640625" style="142" bestFit="1" customWidth="1"/>
    <col min="12037" max="12037" width="2.453125" style="142" customWidth="1"/>
    <col min="12038" max="12038" width="9.81640625" style="142" bestFit="1" customWidth="1"/>
    <col min="12039" max="12289" width="8.7265625" style="142"/>
    <col min="12290" max="12290" width="12" style="142" customWidth="1"/>
    <col min="12291" max="12291" width="47" style="142" bestFit="1" customWidth="1"/>
    <col min="12292" max="12292" width="9.81640625" style="142" bestFit="1" customWidth="1"/>
    <col min="12293" max="12293" width="2.453125" style="142" customWidth="1"/>
    <col min="12294" max="12294" width="9.81640625" style="142" bestFit="1" customWidth="1"/>
    <col min="12295" max="12545" width="8.7265625" style="142"/>
    <col min="12546" max="12546" width="12" style="142" customWidth="1"/>
    <col min="12547" max="12547" width="47" style="142" bestFit="1" customWidth="1"/>
    <col min="12548" max="12548" width="9.81640625" style="142" bestFit="1" customWidth="1"/>
    <col min="12549" max="12549" width="2.453125" style="142" customWidth="1"/>
    <col min="12550" max="12550" width="9.81640625" style="142" bestFit="1" customWidth="1"/>
    <col min="12551" max="12801" width="8.7265625" style="142"/>
    <col min="12802" max="12802" width="12" style="142" customWidth="1"/>
    <col min="12803" max="12803" width="47" style="142" bestFit="1" customWidth="1"/>
    <col min="12804" max="12804" width="9.81640625" style="142" bestFit="1" customWidth="1"/>
    <col min="12805" max="12805" width="2.453125" style="142" customWidth="1"/>
    <col min="12806" max="12806" width="9.81640625" style="142" bestFit="1" customWidth="1"/>
    <col min="12807" max="13057" width="8.7265625" style="142"/>
    <col min="13058" max="13058" width="12" style="142" customWidth="1"/>
    <col min="13059" max="13059" width="47" style="142" bestFit="1" customWidth="1"/>
    <col min="13060" max="13060" width="9.81640625" style="142" bestFit="1" customWidth="1"/>
    <col min="13061" max="13061" width="2.453125" style="142" customWidth="1"/>
    <col min="13062" max="13062" width="9.81640625" style="142" bestFit="1" customWidth="1"/>
    <col min="13063" max="13313" width="8.7265625" style="142"/>
    <col min="13314" max="13314" width="12" style="142" customWidth="1"/>
    <col min="13315" max="13315" width="47" style="142" bestFit="1" customWidth="1"/>
    <col min="13316" max="13316" width="9.81640625" style="142" bestFit="1" customWidth="1"/>
    <col min="13317" max="13317" width="2.453125" style="142" customWidth="1"/>
    <col min="13318" max="13318" width="9.81640625" style="142" bestFit="1" customWidth="1"/>
    <col min="13319" max="13569" width="8.7265625" style="142"/>
    <col min="13570" max="13570" width="12" style="142" customWidth="1"/>
    <col min="13571" max="13571" width="47" style="142" bestFit="1" customWidth="1"/>
    <col min="13572" max="13572" width="9.81640625" style="142" bestFit="1" customWidth="1"/>
    <col min="13573" max="13573" width="2.453125" style="142" customWidth="1"/>
    <col min="13574" max="13574" width="9.81640625" style="142" bestFit="1" customWidth="1"/>
    <col min="13575" max="13825" width="8.7265625" style="142"/>
    <col min="13826" max="13826" width="12" style="142" customWidth="1"/>
    <col min="13827" max="13827" width="47" style="142" bestFit="1" customWidth="1"/>
    <col min="13828" max="13828" width="9.81640625" style="142" bestFit="1" customWidth="1"/>
    <col min="13829" max="13829" width="2.453125" style="142" customWidth="1"/>
    <col min="13830" max="13830" width="9.81640625" style="142" bestFit="1" customWidth="1"/>
    <col min="13831" max="14081" width="8.7265625" style="142"/>
    <col min="14082" max="14082" width="12" style="142" customWidth="1"/>
    <col min="14083" max="14083" width="47" style="142" bestFit="1" customWidth="1"/>
    <col min="14084" max="14084" width="9.81640625" style="142" bestFit="1" customWidth="1"/>
    <col min="14085" max="14085" width="2.453125" style="142" customWidth="1"/>
    <col min="14086" max="14086" width="9.81640625" style="142" bestFit="1" customWidth="1"/>
    <col min="14087" max="14337" width="8.7265625" style="142"/>
    <col min="14338" max="14338" width="12" style="142" customWidth="1"/>
    <col min="14339" max="14339" width="47" style="142" bestFit="1" customWidth="1"/>
    <col min="14340" max="14340" width="9.81640625" style="142" bestFit="1" customWidth="1"/>
    <col min="14341" max="14341" width="2.453125" style="142" customWidth="1"/>
    <col min="14342" max="14342" width="9.81640625" style="142" bestFit="1" customWidth="1"/>
    <col min="14343" max="14593" width="8.7265625" style="142"/>
    <col min="14594" max="14594" width="12" style="142" customWidth="1"/>
    <col min="14595" max="14595" width="47" style="142" bestFit="1" customWidth="1"/>
    <col min="14596" max="14596" width="9.81640625" style="142" bestFit="1" customWidth="1"/>
    <col min="14597" max="14597" width="2.453125" style="142" customWidth="1"/>
    <col min="14598" max="14598" width="9.81640625" style="142" bestFit="1" customWidth="1"/>
    <col min="14599" max="14849" width="8.7265625" style="142"/>
    <col min="14850" max="14850" width="12" style="142" customWidth="1"/>
    <col min="14851" max="14851" width="47" style="142" bestFit="1" customWidth="1"/>
    <col min="14852" max="14852" width="9.81640625" style="142" bestFit="1" customWidth="1"/>
    <col min="14853" max="14853" width="2.453125" style="142" customWidth="1"/>
    <col min="14854" max="14854" width="9.81640625" style="142" bestFit="1" customWidth="1"/>
    <col min="14855" max="15105" width="8.7265625" style="142"/>
    <col min="15106" max="15106" width="12" style="142" customWidth="1"/>
    <col min="15107" max="15107" width="47" style="142" bestFit="1" customWidth="1"/>
    <col min="15108" max="15108" width="9.81640625" style="142" bestFit="1" customWidth="1"/>
    <col min="15109" max="15109" width="2.453125" style="142" customWidth="1"/>
    <col min="15110" max="15110" width="9.81640625" style="142" bestFit="1" customWidth="1"/>
    <col min="15111" max="15361" width="8.7265625" style="142"/>
    <col min="15362" max="15362" width="12" style="142" customWidth="1"/>
    <col min="15363" max="15363" width="47" style="142" bestFit="1" customWidth="1"/>
    <col min="15364" max="15364" width="9.81640625" style="142" bestFit="1" customWidth="1"/>
    <col min="15365" max="15365" width="2.453125" style="142" customWidth="1"/>
    <col min="15366" max="15366" width="9.81640625" style="142" bestFit="1" customWidth="1"/>
    <col min="15367" max="15617" width="8.7265625" style="142"/>
    <col min="15618" max="15618" width="12" style="142" customWidth="1"/>
    <col min="15619" max="15619" width="47" style="142" bestFit="1" customWidth="1"/>
    <col min="15620" max="15620" width="9.81640625" style="142" bestFit="1" customWidth="1"/>
    <col min="15621" max="15621" width="2.453125" style="142" customWidth="1"/>
    <col min="15622" max="15622" width="9.81640625" style="142" bestFit="1" customWidth="1"/>
    <col min="15623" max="15873" width="8.7265625" style="142"/>
    <col min="15874" max="15874" width="12" style="142" customWidth="1"/>
    <col min="15875" max="15875" width="47" style="142" bestFit="1" customWidth="1"/>
    <col min="15876" max="15876" width="9.81640625" style="142" bestFit="1" customWidth="1"/>
    <col min="15877" max="15877" width="2.453125" style="142" customWidth="1"/>
    <col min="15878" max="15878" width="9.81640625" style="142" bestFit="1" customWidth="1"/>
    <col min="15879" max="16129" width="8.7265625" style="142"/>
    <col min="16130" max="16130" width="12" style="142" customWidth="1"/>
    <col min="16131" max="16131" width="47" style="142" bestFit="1" customWidth="1"/>
    <col min="16132" max="16132" width="9.81640625" style="142" bestFit="1" customWidth="1"/>
    <col min="16133" max="16133" width="2.453125" style="142" customWidth="1"/>
    <col min="16134" max="16134" width="9.81640625" style="142" bestFit="1" customWidth="1"/>
    <col min="16135" max="16384" width="8.7265625" style="142"/>
  </cols>
  <sheetData>
    <row r="1" spans="1:9" ht="25.5" thickBot="1" x14ac:dyDescent="0.4">
      <c r="A1" s="140" t="s">
        <v>968</v>
      </c>
      <c r="B1" s="157"/>
      <c r="C1" s="140"/>
      <c r="D1" s="141" t="s">
        <v>1007</v>
      </c>
      <c r="E1" s="65"/>
      <c r="F1" s="65"/>
    </row>
    <row r="2" spans="1:9" ht="23.15" customHeight="1" thickBot="1" x14ac:dyDescent="0.4">
      <c r="A2" s="319" t="s">
        <v>969</v>
      </c>
      <c r="B2" s="320" t="str">
        <f>'1.A'!B4</f>
        <v>Šubrt</v>
      </c>
      <c r="C2" s="321" t="str">
        <f>'1.A'!C4</f>
        <v>Martin</v>
      </c>
      <c r="D2" s="322">
        <f>'1.A'!F4</f>
        <v>233</v>
      </c>
      <c r="E2" s="65"/>
      <c r="F2" s="72" t="s">
        <v>1008</v>
      </c>
    </row>
    <row r="3" spans="1:9" ht="23.15" customHeight="1" x14ac:dyDescent="0.35">
      <c r="A3" s="143" t="s">
        <v>970</v>
      </c>
      <c r="B3" s="169" t="str">
        <f>'1.B'!B4</f>
        <v>Bahník</v>
      </c>
      <c r="C3" s="170" t="str">
        <f>'1.B'!C4</f>
        <v>Ondřej</v>
      </c>
      <c r="D3" s="144">
        <f>'1.B'!F4</f>
        <v>64.5</v>
      </c>
      <c r="E3" s="65"/>
      <c r="F3" s="65"/>
    </row>
    <row r="4" spans="1:9" ht="23.15" customHeight="1" x14ac:dyDescent="0.35">
      <c r="A4" s="143" t="s">
        <v>971</v>
      </c>
      <c r="B4" s="171" t="str">
        <f>'1.C'!B4</f>
        <v>Vencálek</v>
      </c>
      <c r="C4" s="172" t="str">
        <f>'1.C'!C4</f>
        <v>Kvido</v>
      </c>
      <c r="D4" s="144">
        <f>'1.C'!F4</f>
        <v>73.7</v>
      </c>
      <c r="E4" s="65"/>
      <c r="F4" s="65"/>
    </row>
    <row r="5" spans="1:9" ht="23.15" customHeight="1" x14ac:dyDescent="0.35">
      <c r="A5" s="145" t="s">
        <v>972</v>
      </c>
      <c r="B5" s="167" t="str">
        <f>'2.A'!B4</f>
        <v>Lapková</v>
      </c>
      <c r="C5" s="168" t="str">
        <f>'2.A'!C4</f>
        <v>Veronika</v>
      </c>
      <c r="D5" s="285">
        <f>'2.A'!F4</f>
        <v>200</v>
      </c>
      <c r="E5" s="65"/>
      <c r="F5" s="65"/>
    </row>
    <row r="6" spans="1:9" ht="23.15" customHeight="1" x14ac:dyDescent="0.35">
      <c r="A6" s="143" t="s">
        <v>973</v>
      </c>
      <c r="B6" s="169" t="str">
        <f>'2.B'!B4</f>
        <v>Kubíček</v>
      </c>
      <c r="C6" s="170" t="str">
        <f>'2.B'!C4</f>
        <v>Radek</v>
      </c>
      <c r="D6" s="144">
        <f>'2.B'!F4</f>
        <v>74</v>
      </c>
      <c r="E6" s="65"/>
      <c r="F6" s="65"/>
    </row>
    <row r="7" spans="1:9" ht="23.15" customHeight="1" x14ac:dyDescent="0.35">
      <c r="A7" s="145" t="s">
        <v>974</v>
      </c>
      <c r="B7" s="167" t="str">
        <f>'2.C'!B4</f>
        <v>Brož</v>
      </c>
      <c r="C7" s="168" t="str">
        <f>'2.C'!C4</f>
        <v>Adam</v>
      </c>
      <c r="D7" s="285">
        <f>'2.C'!F4</f>
        <v>131.5</v>
      </c>
      <c r="E7" s="65"/>
      <c r="F7" s="65"/>
      <c r="I7" s="146"/>
    </row>
    <row r="8" spans="1:9" ht="23.15" customHeight="1" x14ac:dyDescent="0.35">
      <c r="A8" s="145" t="s">
        <v>975</v>
      </c>
      <c r="B8" s="167" t="str">
        <f>'3.A'!B4</f>
        <v>Mazač</v>
      </c>
      <c r="C8" s="168" t="str">
        <f>'3.A'!C4</f>
        <v>Danny</v>
      </c>
      <c r="D8" s="285">
        <f>'3.A'!F4</f>
        <v>729</v>
      </c>
      <c r="E8" s="65"/>
      <c r="F8" s="65"/>
    </row>
    <row r="9" spans="1:9" ht="23.15" customHeight="1" x14ac:dyDescent="0.35">
      <c r="A9" s="143" t="s">
        <v>976</v>
      </c>
      <c r="B9" s="169" t="str">
        <f>'3.B'!B4</f>
        <v>Lejp</v>
      </c>
      <c r="C9" s="170" t="str">
        <f>'3.B'!C4</f>
        <v>Václav</v>
      </c>
      <c r="D9" s="144">
        <f>'3.B'!F4</f>
        <v>85</v>
      </c>
      <c r="E9" s="65"/>
      <c r="F9" s="65"/>
    </row>
    <row r="10" spans="1:9" ht="23.15" customHeight="1" x14ac:dyDescent="0.35">
      <c r="A10" s="143" t="s">
        <v>977</v>
      </c>
      <c r="B10" s="169" t="str">
        <f>'3.C'!B4</f>
        <v>Konečný</v>
      </c>
      <c r="C10" s="170" t="str">
        <f>'3.C'!C4</f>
        <v>Ondřej</v>
      </c>
      <c r="D10" s="144">
        <f>'3.C'!F4</f>
        <v>66.900000000000006</v>
      </c>
      <c r="E10" s="65"/>
      <c r="F10" s="65"/>
    </row>
    <row r="11" spans="1:9" ht="23.15" customHeight="1" x14ac:dyDescent="0.35">
      <c r="A11" s="143" t="s">
        <v>997</v>
      </c>
      <c r="B11" s="169" t="str">
        <f>'3.D'!B4</f>
        <v>Švéda</v>
      </c>
      <c r="C11" s="170" t="str">
        <f>'3.D'!C4</f>
        <v>Ondřej</v>
      </c>
      <c r="D11" s="144">
        <f>'3.D'!F4</f>
        <v>84.5</v>
      </c>
      <c r="E11" s="65"/>
      <c r="F11" s="65"/>
    </row>
    <row r="12" spans="1:9" ht="23.15" customHeight="1" x14ac:dyDescent="0.35">
      <c r="A12" s="143" t="s">
        <v>978</v>
      </c>
      <c r="B12" s="169" t="str">
        <f>'4.A'!B4</f>
        <v>Mrázek</v>
      </c>
      <c r="C12" s="170" t="str">
        <f>'4.A'!C4</f>
        <v>David</v>
      </c>
      <c r="D12" s="144">
        <f>'4.A'!F4</f>
        <v>61</v>
      </c>
      <c r="E12" s="65"/>
      <c r="F12" s="65"/>
    </row>
    <row r="13" spans="1:9" ht="23.15" customHeight="1" x14ac:dyDescent="0.35">
      <c r="A13" s="145" t="s">
        <v>979</v>
      </c>
      <c r="B13" s="167" t="str">
        <f>'4.B'!B4</f>
        <v>Drašnar</v>
      </c>
      <c r="C13" s="168" t="str">
        <f>'4.B'!C4</f>
        <v>Dominik</v>
      </c>
      <c r="D13" s="285">
        <f>'4.B'!F4</f>
        <v>494.5</v>
      </c>
      <c r="E13" s="65"/>
      <c r="F13" s="65"/>
    </row>
    <row r="14" spans="1:9" ht="23.15" customHeight="1" x14ac:dyDescent="0.35">
      <c r="A14" s="143" t="s">
        <v>980</v>
      </c>
      <c r="B14" s="169" t="str">
        <f>'4.C'!B4</f>
        <v>Roušarová</v>
      </c>
      <c r="C14" s="170" t="str">
        <f>'4.C'!C4</f>
        <v>Veronika</v>
      </c>
      <c r="D14" s="144">
        <f>'4.C'!F4</f>
        <v>50.9</v>
      </c>
      <c r="E14" s="65"/>
      <c r="F14" s="65"/>
    </row>
    <row r="15" spans="1:9" ht="23.15" customHeight="1" x14ac:dyDescent="0.35">
      <c r="A15" s="149" t="s">
        <v>981</v>
      </c>
      <c r="B15" s="158"/>
      <c r="C15" s="163"/>
      <c r="D15" s="150"/>
      <c r="E15" s="65"/>
      <c r="F15" s="65"/>
    </row>
    <row r="16" spans="1:9" ht="23.15" customHeight="1" x14ac:dyDescent="0.35">
      <c r="A16" s="147" t="s">
        <v>982</v>
      </c>
      <c r="B16" s="173" t="str">
        <f>'5.B'!B4</f>
        <v>Miřijovský</v>
      </c>
      <c r="C16" s="174" t="str">
        <f>'5.B'!C4</f>
        <v>Jan Jiří</v>
      </c>
      <c r="D16" s="148">
        <f>'5.B'!F4</f>
        <v>30</v>
      </c>
      <c r="E16" s="65"/>
      <c r="F16" s="65"/>
    </row>
    <row r="17" spans="1:7" ht="23.15" customHeight="1" x14ac:dyDescent="0.35">
      <c r="A17" s="143" t="s">
        <v>983</v>
      </c>
      <c r="B17" s="169" t="str">
        <f>'5.C'!B4</f>
        <v>Švajcrová</v>
      </c>
      <c r="C17" s="170" t="str">
        <f>'5.C'!C4</f>
        <v>Elena</v>
      </c>
      <c r="D17" s="144">
        <f>'5.C'!F4</f>
        <v>66</v>
      </c>
      <c r="E17" s="65"/>
      <c r="F17" s="65"/>
    </row>
    <row r="18" spans="1:7" ht="23.15" customHeight="1" thickBot="1" x14ac:dyDescent="0.4">
      <c r="A18" s="281" t="s">
        <v>984</v>
      </c>
      <c r="B18" s="282" t="str">
        <f>'5.D'!B4</f>
        <v>Maroulová</v>
      </c>
      <c r="C18" s="283" t="str">
        <f>'5.D'!C4</f>
        <v>Elektra Lilith</v>
      </c>
      <c r="D18" s="286">
        <f>'5.D'!F4</f>
        <v>140</v>
      </c>
      <c r="E18" s="65"/>
      <c r="F18" s="65">
        <f>SUM(D2:D18)</f>
        <v>2584.5000000000005</v>
      </c>
    </row>
    <row r="19" spans="1:7" ht="23.15" customHeight="1" thickTop="1" x14ac:dyDescent="0.35">
      <c r="A19" s="323" t="s">
        <v>985</v>
      </c>
      <c r="B19" s="324" t="str">
        <f>'6.A'!B4</f>
        <v>Jedličková</v>
      </c>
      <c r="C19" s="325" t="str">
        <f>'6.A'!C4</f>
        <v>Michaela</v>
      </c>
      <c r="D19" s="326">
        <f>'6.A'!F4</f>
        <v>128</v>
      </c>
      <c r="E19" s="65"/>
      <c r="F19" s="65"/>
    </row>
    <row r="20" spans="1:7" ht="23.15" customHeight="1" x14ac:dyDescent="0.35">
      <c r="A20" s="147" t="s">
        <v>986</v>
      </c>
      <c r="B20" s="173" t="str">
        <f>'6.B'!B4</f>
        <v>Suchardová</v>
      </c>
      <c r="C20" s="174" t="str">
        <f>'6.B'!C4</f>
        <v>Natálie</v>
      </c>
      <c r="D20" s="148">
        <f>'6.B'!F4</f>
        <v>36</v>
      </c>
      <c r="E20" s="65"/>
      <c r="F20" s="65"/>
    </row>
    <row r="21" spans="1:7" ht="23.15" customHeight="1" x14ac:dyDescent="0.35">
      <c r="A21" s="143" t="s">
        <v>987</v>
      </c>
      <c r="B21" s="171" t="str">
        <f>'6.C'!B4</f>
        <v>Lukášek</v>
      </c>
      <c r="C21" s="172" t="str">
        <f>'6.C'!C4</f>
        <v>Tomáš</v>
      </c>
      <c r="D21" s="144">
        <f>'6.C'!F4</f>
        <v>34</v>
      </c>
      <c r="E21" s="65"/>
      <c r="F21" s="65"/>
    </row>
    <row r="22" spans="1:7" ht="23.15" customHeight="1" x14ac:dyDescent="0.35">
      <c r="A22" s="145" t="s">
        <v>998</v>
      </c>
      <c r="B22" s="324" t="str">
        <f>'6.D'!B4</f>
        <v>Švéda</v>
      </c>
      <c r="C22" s="325" t="str">
        <f>'6.D'!C4</f>
        <v>Eduard</v>
      </c>
      <c r="D22" s="394">
        <f>'6.D'!F4</f>
        <v>122</v>
      </c>
      <c r="E22" s="65"/>
      <c r="F22" s="65"/>
    </row>
    <row r="23" spans="1:7" ht="23.15" customHeight="1" x14ac:dyDescent="0.35">
      <c r="A23" s="143" t="s">
        <v>988</v>
      </c>
      <c r="B23" s="169" t="str">
        <f>'7.A'!B4</f>
        <v>Dúcká</v>
      </c>
      <c r="C23" s="170" t="str">
        <f>'7.A'!C4</f>
        <v>Edita</v>
      </c>
      <c r="D23" s="144">
        <f>'7.A'!F4</f>
        <v>39.700000000000003</v>
      </c>
      <c r="E23" s="65"/>
      <c r="F23" s="151"/>
    </row>
    <row r="24" spans="1:7" ht="23.15" customHeight="1" x14ac:dyDescent="0.35">
      <c r="A24" s="143" t="s">
        <v>989</v>
      </c>
      <c r="B24" s="169" t="str">
        <f>'7.B'!B4</f>
        <v>Šimková</v>
      </c>
      <c r="C24" s="170" t="str">
        <f>'7.B'!C4</f>
        <v>Veronika</v>
      </c>
      <c r="D24" s="144">
        <f>'7.B'!F4</f>
        <v>18</v>
      </c>
      <c r="E24" s="65"/>
      <c r="F24" s="151"/>
    </row>
    <row r="25" spans="1:7" ht="23.15" customHeight="1" x14ac:dyDescent="0.35">
      <c r="A25" s="143" t="s">
        <v>990</v>
      </c>
      <c r="B25" s="171" t="str">
        <f>'7.C'!B4</f>
        <v>Cimr</v>
      </c>
      <c r="C25" s="327" t="str">
        <f>'7.C'!C4</f>
        <v>Jakub</v>
      </c>
      <c r="D25" s="144">
        <f>'7.C'!F4</f>
        <v>42</v>
      </c>
      <c r="E25" s="65"/>
      <c r="F25" s="151"/>
    </row>
    <row r="26" spans="1:7" ht="23.15" customHeight="1" x14ac:dyDescent="0.35">
      <c r="A26" s="149" t="s">
        <v>991</v>
      </c>
      <c r="B26" s="158"/>
      <c r="C26" s="163"/>
      <c r="D26" s="150"/>
      <c r="E26" s="65"/>
      <c r="F26" s="65"/>
    </row>
    <row r="27" spans="1:7" ht="23.15" customHeight="1" x14ac:dyDescent="0.35">
      <c r="A27" s="143" t="s">
        <v>992</v>
      </c>
      <c r="B27" s="171" t="str">
        <f>'8.B'!B4</f>
        <v>Eberhart</v>
      </c>
      <c r="C27" s="172" t="str">
        <f>'8.B'!C4</f>
        <v>Tobias</v>
      </c>
      <c r="D27" s="144">
        <f>'8.B'!F4</f>
        <v>31</v>
      </c>
      <c r="E27" s="65"/>
      <c r="F27" s="65"/>
    </row>
    <row r="28" spans="1:7" ht="23.15" customHeight="1" x14ac:dyDescent="0.35">
      <c r="A28" s="149" t="s">
        <v>993</v>
      </c>
      <c r="B28" s="159"/>
      <c r="C28" s="164"/>
      <c r="D28" s="156"/>
      <c r="E28" s="65"/>
      <c r="F28" s="65"/>
    </row>
    <row r="29" spans="1:7" ht="23.15" customHeight="1" x14ac:dyDescent="0.35">
      <c r="A29" s="143" t="s">
        <v>994</v>
      </c>
      <c r="B29" s="169" t="str">
        <f>'9.A'!B4</f>
        <v>Jedličková</v>
      </c>
      <c r="C29" s="284" t="str">
        <f>'9.A'!C4</f>
        <v>Lucie</v>
      </c>
      <c r="D29" s="144">
        <f>'9.A'!F4</f>
        <v>91</v>
      </c>
      <c r="E29" s="65"/>
      <c r="F29" s="65"/>
    </row>
    <row r="30" spans="1:7" ht="23.15" customHeight="1" x14ac:dyDescent="0.35">
      <c r="A30" s="143" t="s">
        <v>995</v>
      </c>
      <c r="B30" s="169" t="str">
        <f>'9.B'!B4</f>
        <v>Dytrychová</v>
      </c>
      <c r="C30" s="170" t="str">
        <f>'9.B'!C4</f>
        <v>Lucie</v>
      </c>
      <c r="D30" s="144">
        <f>'9.B'!F4</f>
        <v>13</v>
      </c>
      <c r="E30" s="65"/>
      <c r="F30" s="65"/>
    </row>
    <row r="31" spans="1:7" ht="23.15" customHeight="1" thickBot="1" x14ac:dyDescent="0.4">
      <c r="A31" s="143" t="s">
        <v>996</v>
      </c>
      <c r="B31" s="169" t="str">
        <f>'9.C'!B4</f>
        <v>Klučková</v>
      </c>
      <c r="C31" s="170" t="str">
        <f>'9.C'!C4</f>
        <v>Eva</v>
      </c>
      <c r="D31" s="144">
        <f>'9.C'!F4</f>
        <v>77</v>
      </c>
      <c r="E31" s="65"/>
      <c r="F31" s="328">
        <f>SUM(D19:D31)</f>
        <v>631.70000000000005</v>
      </c>
      <c r="G31" s="328"/>
    </row>
    <row r="32" spans="1:7" ht="23.15" customHeight="1" x14ac:dyDescent="0.35">
      <c r="A32" s="418"/>
      <c r="B32" s="418"/>
      <c r="C32" s="418"/>
      <c r="D32" s="418"/>
      <c r="E32" s="65"/>
      <c r="F32" s="65">
        <f>SUM(D2:D31)</f>
        <v>3216.2000000000003</v>
      </c>
      <c r="G32" s="142">
        <f>SUM(F3:F31)</f>
        <v>3216.2000000000007</v>
      </c>
    </row>
    <row r="33" spans="1:6" ht="23.15" customHeight="1" x14ac:dyDescent="0.35">
      <c r="A33" s="419"/>
      <c r="B33" s="419"/>
      <c r="C33" s="419"/>
      <c r="D33" s="419"/>
      <c r="E33" s="65"/>
    </row>
    <row r="34" spans="1:6" ht="23.15" customHeight="1" x14ac:dyDescent="0.35">
      <c r="A34" s="419"/>
      <c r="B34" s="419"/>
      <c r="C34" s="419"/>
      <c r="D34" s="419"/>
      <c r="E34" s="65"/>
    </row>
    <row r="35" spans="1:6" ht="25" customHeight="1" x14ac:dyDescent="0.55000000000000004">
      <c r="E35" s="65"/>
      <c r="F35" s="65"/>
    </row>
    <row r="36" spans="1:6" ht="25" customHeight="1" x14ac:dyDescent="0.55000000000000004">
      <c r="E36" s="65"/>
    </row>
    <row r="37" spans="1:6" ht="15" customHeight="1" x14ac:dyDescent="0.55000000000000004">
      <c r="E37" s="65"/>
    </row>
    <row r="38" spans="1:6" x14ac:dyDescent="0.5">
      <c r="A38" s="154"/>
      <c r="B38" s="161"/>
      <c r="C38" s="166"/>
      <c r="D38" s="155"/>
    </row>
  </sheetData>
  <sortState ref="A19:D22">
    <sortCondition ref="A19:A22"/>
  </sortState>
  <mergeCells count="1">
    <mergeCell ref="A32:D34"/>
  </mergeCells>
  <pageMargins left="0.25" right="0.25" top="0.75" bottom="0.75" header="0.3" footer="0.3"/>
  <pageSetup paperSize="9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workbookViewId="0"/>
  </sheetViews>
  <sheetFormatPr defaultRowHeight="14.5" x14ac:dyDescent="0.35"/>
  <cols>
    <col min="1" max="1" width="9.26953125" style="67" customWidth="1"/>
    <col min="2" max="2" width="13.1796875" style="67" bestFit="1" customWidth="1"/>
    <col min="3" max="3" width="19.1796875" style="67" bestFit="1" customWidth="1"/>
    <col min="4" max="4" width="2.54296875" style="110" customWidth="1"/>
    <col min="5" max="5" width="9.81640625" style="67" bestFit="1" customWidth="1"/>
    <col min="6" max="7" width="9.1796875" style="67"/>
    <col min="8" max="8" width="4.54296875" style="67" customWidth="1"/>
    <col min="9" max="9" width="2" style="67" customWidth="1"/>
    <col min="10" max="10" width="0.7265625" style="67" customWidth="1"/>
    <col min="11" max="11" width="5.7265625" style="67" bestFit="1" customWidth="1"/>
    <col min="12" max="12" width="4.54296875" style="67" bestFit="1" customWidth="1"/>
    <col min="13" max="13" width="7" style="67" bestFit="1" customWidth="1"/>
    <col min="14" max="256" width="9.1796875" style="67"/>
    <col min="257" max="257" width="9.26953125" style="67" customWidth="1"/>
    <col min="258" max="258" width="13.1796875" style="67" bestFit="1" customWidth="1"/>
    <col min="259" max="259" width="19.1796875" style="67" bestFit="1" customWidth="1"/>
    <col min="260" max="260" width="2.54296875" style="67" customWidth="1"/>
    <col min="261" max="261" width="9.81640625" style="67" bestFit="1" customWidth="1"/>
    <col min="262" max="263" width="9.1796875" style="67"/>
    <col min="264" max="264" width="4.54296875" style="67" customWidth="1"/>
    <col min="265" max="265" width="2" style="67" customWidth="1"/>
    <col min="266" max="266" width="0.7265625" style="67" customWidth="1"/>
    <col min="267" max="267" width="5.7265625" style="67" bestFit="1" customWidth="1"/>
    <col min="268" max="268" width="4.54296875" style="67" bestFit="1" customWidth="1"/>
    <col min="269" max="269" width="7" style="67" bestFit="1" customWidth="1"/>
    <col min="270" max="512" width="9.1796875" style="67"/>
    <col min="513" max="513" width="9.26953125" style="67" customWidth="1"/>
    <col min="514" max="514" width="13.1796875" style="67" bestFit="1" customWidth="1"/>
    <col min="515" max="515" width="19.1796875" style="67" bestFit="1" customWidth="1"/>
    <col min="516" max="516" width="2.54296875" style="67" customWidth="1"/>
    <col min="517" max="517" width="9.81640625" style="67" bestFit="1" customWidth="1"/>
    <col min="518" max="519" width="9.1796875" style="67"/>
    <col min="520" max="520" width="4.54296875" style="67" customWidth="1"/>
    <col min="521" max="521" width="2" style="67" customWidth="1"/>
    <col min="522" max="522" width="0.7265625" style="67" customWidth="1"/>
    <col min="523" max="523" width="5.7265625" style="67" bestFit="1" customWidth="1"/>
    <col min="524" max="524" width="4.54296875" style="67" bestFit="1" customWidth="1"/>
    <col min="525" max="525" width="7" style="67" bestFit="1" customWidth="1"/>
    <col min="526" max="768" width="9.1796875" style="67"/>
    <col min="769" max="769" width="9.26953125" style="67" customWidth="1"/>
    <col min="770" max="770" width="13.1796875" style="67" bestFit="1" customWidth="1"/>
    <col min="771" max="771" width="19.1796875" style="67" bestFit="1" customWidth="1"/>
    <col min="772" max="772" width="2.54296875" style="67" customWidth="1"/>
    <col min="773" max="773" width="9.81640625" style="67" bestFit="1" customWidth="1"/>
    <col min="774" max="775" width="9.1796875" style="67"/>
    <col min="776" max="776" width="4.54296875" style="67" customWidth="1"/>
    <col min="777" max="777" width="2" style="67" customWidth="1"/>
    <col min="778" max="778" width="0.7265625" style="67" customWidth="1"/>
    <col min="779" max="779" width="5.7265625" style="67" bestFit="1" customWidth="1"/>
    <col min="780" max="780" width="4.54296875" style="67" bestFit="1" customWidth="1"/>
    <col min="781" max="781" width="7" style="67" bestFit="1" customWidth="1"/>
    <col min="782" max="1024" width="9.1796875" style="67"/>
    <col min="1025" max="1025" width="9.26953125" style="67" customWidth="1"/>
    <col min="1026" max="1026" width="13.1796875" style="67" bestFit="1" customWidth="1"/>
    <col min="1027" max="1027" width="19.1796875" style="67" bestFit="1" customWidth="1"/>
    <col min="1028" max="1028" width="2.54296875" style="67" customWidth="1"/>
    <col min="1029" max="1029" width="9.81640625" style="67" bestFit="1" customWidth="1"/>
    <col min="1030" max="1031" width="9.1796875" style="67"/>
    <col min="1032" max="1032" width="4.54296875" style="67" customWidth="1"/>
    <col min="1033" max="1033" width="2" style="67" customWidth="1"/>
    <col min="1034" max="1034" width="0.7265625" style="67" customWidth="1"/>
    <col min="1035" max="1035" width="5.7265625" style="67" bestFit="1" customWidth="1"/>
    <col min="1036" max="1036" width="4.54296875" style="67" bestFit="1" customWidth="1"/>
    <col min="1037" max="1037" width="7" style="67" bestFit="1" customWidth="1"/>
    <col min="1038" max="1280" width="9.1796875" style="67"/>
    <col min="1281" max="1281" width="9.26953125" style="67" customWidth="1"/>
    <col min="1282" max="1282" width="13.1796875" style="67" bestFit="1" customWidth="1"/>
    <col min="1283" max="1283" width="19.1796875" style="67" bestFit="1" customWidth="1"/>
    <col min="1284" max="1284" width="2.54296875" style="67" customWidth="1"/>
    <col min="1285" max="1285" width="9.81640625" style="67" bestFit="1" customWidth="1"/>
    <col min="1286" max="1287" width="9.1796875" style="67"/>
    <col min="1288" max="1288" width="4.54296875" style="67" customWidth="1"/>
    <col min="1289" max="1289" width="2" style="67" customWidth="1"/>
    <col min="1290" max="1290" width="0.7265625" style="67" customWidth="1"/>
    <col min="1291" max="1291" width="5.7265625" style="67" bestFit="1" customWidth="1"/>
    <col min="1292" max="1292" width="4.54296875" style="67" bestFit="1" customWidth="1"/>
    <col min="1293" max="1293" width="7" style="67" bestFit="1" customWidth="1"/>
    <col min="1294" max="1536" width="9.1796875" style="67"/>
    <col min="1537" max="1537" width="9.26953125" style="67" customWidth="1"/>
    <col min="1538" max="1538" width="13.1796875" style="67" bestFit="1" customWidth="1"/>
    <col min="1539" max="1539" width="19.1796875" style="67" bestFit="1" customWidth="1"/>
    <col min="1540" max="1540" width="2.54296875" style="67" customWidth="1"/>
    <col min="1541" max="1541" width="9.81640625" style="67" bestFit="1" customWidth="1"/>
    <col min="1542" max="1543" width="9.1796875" style="67"/>
    <col min="1544" max="1544" width="4.54296875" style="67" customWidth="1"/>
    <col min="1545" max="1545" width="2" style="67" customWidth="1"/>
    <col min="1546" max="1546" width="0.7265625" style="67" customWidth="1"/>
    <col min="1547" max="1547" width="5.7265625" style="67" bestFit="1" customWidth="1"/>
    <col min="1548" max="1548" width="4.54296875" style="67" bestFit="1" customWidth="1"/>
    <col min="1549" max="1549" width="7" style="67" bestFit="1" customWidth="1"/>
    <col min="1550" max="1792" width="9.1796875" style="67"/>
    <col min="1793" max="1793" width="9.26953125" style="67" customWidth="1"/>
    <col min="1794" max="1794" width="13.1796875" style="67" bestFit="1" customWidth="1"/>
    <col min="1795" max="1795" width="19.1796875" style="67" bestFit="1" customWidth="1"/>
    <col min="1796" max="1796" width="2.54296875" style="67" customWidth="1"/>
    <col min="1797" max="1797" width="9.81640625" style="67" bestFit="1" customWidth="1"/>
    <col min="1798" max="1799" width="9.1796875" style="67"/>
    <col min="1800" max="1800" width="4.54296875" style="67" customWidth="1"/>
    <col min="1801" max="1801" width="2" style="67" customWidth="1"/>
    <col min="1802" max="1802" width="0.7265625" style="67" customWidth="1"/>
    <col min="1803" max="1803" width="5.7265625" style="67" bestFit="1" customWidth="1"/>
    <col min="1804" max="1804" width="4.54296875" style="67" bestFit="1" customWidth="1"/>
    <col min="1805" max="1805" width="7" style="67" bestFit="1" customWidth="1"/>
    <col min="1806" max="2048" width="9.1796875" style="67"/>
    <col min="2049" max="2049" width="9.26953125" style="67" customWidth="1"/>
    <col min="2050" max="2050" width="13.1796875" style="67" bestFit="1" customWidth="1"/>
    <col min="2051" max="2051" width="19.1796875" style="67" bestFit="1" customWidth="1"/>
    <col min="2052" max="2052" width="2.54296875" style="67" customWidth="1"/>
    <col min="2053" max="2053" width="9.81640625" style="67" bestFit="1" customWidth="1"/>
    <col min="2054" max="2055" width="9.1796875" style="67"/>
    <col min="2056" max="2056" width="4.54296875" style="67" customWidth="1"/>
    <col min="2057" max="2057" width="2" style="67" customWidth="1"/>
    <col min="2058" max="2058" width="0.7265625" style="67" customWidth="1"/>
    <col min="2059" max="2059" width="5.7265625" style="67" bestFit="1" customWidth="1"/>
    <col min="2060" max="2060" width="4.54296875" style="67" bestFit="1" customWidth="1"/>
    <col min="2061" max="2061" width="7" style="67" bestFit="1" customWidth="1"/>
    <col min="2062" max="2304" width="9.1796875" style="67"/>
    <col min="2305" max="2305" width="9.26953125" style="67" customWidth="1"/>
    <col min="2306" max="2306" width="13.1796875" style="67" bestFit="1" customWidth="1"/>
    <col min="2307" max="2307" width="19.1796875" style="67" bestFit="1" customWidth="1"/>
    <col min="2308" max="2308" width="2.54296875" style="67" customWidth="1"/>
    <col min="2309" max="2309" width="9.81640625" style="67" bestFit="1" customWidth="1"/>
    <col min="2310" max="2311" width="9.1796875" style="67"/>
    <col min="2312" max="2312" width="4.54296875" style="67" customWidth="1"/>
    <col min="2313" max="2313" width="2" style="67" customWidth="1"/>
    <col min="2314" max="2314" width="0.7265625" style="67" customWidth="1"/>
    <col min="2315" max="2315" width="5.7265625" style="67" bestFit="1" customWidth="1"/>
    <col min="2316" max="2316" width="4.54296875" style="67" bestFit="1" customWidth="1"/>
    <col min="2317" max="2317" width="7" style="67" bestFit="1" customWidth="1"/>
    <col min="2318" max="2560" width="9.1796875" style="67"/>
    <col min="2561" max="2561" width="9.26953125" style="67" customWidth="1"/>
    <col min="2562" max="2562" width="13.1796875" style="67" bestFit="1" customWidth="1"/>
    <col min="2563" max="2563" width="19.1796875" style="67" bestFit="1" customWidth="1"/>
    <col min="2564" max="2564" width="2.54296875" style="67" customWidth="1"/>
    <col min="2565" max="2565" width="9.81640625" style="67" bestFit="1" customWidth="1"/>
    <col min="2566" max="2567" width="9.1796875" style="67"/>
    <col min="2568" max="2568" width="4.54296875" style="67" customWidth="1"/>
    <col min="2569" max="2569" width="2" style="67" customWidth="1"/>
    <col min="2570" max="2570" width="0.7265625" style="67" customWidth="1"/>
    <col min="2571" max="2571" width="5.7265625" style="67" bestFit="1" customWidth="1"/>
    <col min="2572" max="2572" width="4.54296875" style="67" bestFit="1" customWidth="1"/>
    <col min="2573" max="2573" width="7" style="67" bestFit="1" customWidth="1"/>
    <col min="2574" max="2816" width="9.1796875" style="67"/>
    <col min="2817" max="2817" width="9.26953125" style="67" customWidth="1"/>
    <col min="2818" max="2818" width="13.1796875" style="67" bestFit="1" customWidth="1"/>
    <col min="2819" max="2819" width="19.1796875" style="67" bestFit="1" customWidth="1"/>
    <col min="2820" max="2820" width="2.54296875" style="67" customWidth="1"/>
    <col min="2821" max="2821" width="9.81640625" style="67" bestFit="1" customWidth="1"/>
    <col min="2822" max="2823" width="9.1796875" style="67"/>
    <col min="2824" max="2824" width="4.54296875" style="67" customWidth="1"/>
    <col min="2825" max="2825" width="2" style="67" customWidth="1"/>
    <col min="2826" max="2826" width="0.7265625" style="67" customWidth="1"/>
    <col min="2827" max="2827" width="5.7265625" style="67" bestFit="1" customWidth="1"/>
    <col min="2828" max="2828" width="4.54296875" style="67" bestFit="1" customWidth="1"/>
    <col min="2829" max="2829" width="7" style="67" bestFit="1" customWidth="1"/>
    <col min="2830" max="3072" width="9.1796875" style="67"/>
    <col min="3073" max="3073" width="9.26953125" style="67" customWidth="1"/>
    <col min="3074" max="3074" width="13.1796875" style="67" bestFit="1" customWidth="1"/>
    <col min="3075" max="3075" width="19.1796875" style="67" bestFit="1" customWidth="1"/>
    <col min="3076" max="3076" width="2.54296875" style="67" customWidth="1"/>
    <col min="3077" max="3077" width="9.81640625" style="67" bestFit="1" customWidth="1"/>
    <col min="3078" max="3079" width="9.1796875" style="67"/>
    <col min="3080" max="3080" width="4.54296875" style="67" customWidth="1"/>
    <col min="3081" max="3081" width="2" style="67" customWidth="1"/>
    <col min="3082" max="3082" width="0.7265625" style="67" customWidth="1"/>
    <col min="3083" max="3083" width="5.7265625" style="67" bestFit="1" customWidth="1"/>
    <col min="3084" max="3084" width="4.54296875" style="67" bestFit="1" customWidth="1"/>
    <col min="3085" max="3085" width="7" style="67" bestFit="1" customWidth="1"/>
    <col min="3086" max="3328" width="9.1796875" style="67"/>
    <col min="3329" max="3329" width="9.26953125" style="67" customWidth="1"/>
    <col min="3330" max="3330" width="13.1796875" style="67" bestFit="1" customWidth="1"/>
    <col min="3331" max="3331" width="19.1796875" style="67" bestFit="1" customWidth="1"/>
    <col min="3332" max="3332" width="2.54296875" style="67" customWidth="1"/>
    <col min="3333" max="3333" width="9.81640625" style="67" bestFit="1" customWidth="1"/>
    <col min="3334" max="3335" width="9.1796875" style="67"/>
    <col min="3336" max="3336" width="4.54296875" style="67" customWidth="1"/>
    <col min="3337" max="3337" width="2" style="67" customWidth="1"/>
    <col min="3338" max="3338" width="0.7265625" style="67" customWidth="1"/>
    <col min="3339" max="3339" width="5.7265625" style="67" bestFit="1" customWidth="1"/>
    <col min="3340" max="3340" width="4.54296875" style="67" bestFit="1" customWidth="1"/>
    <col min="3341" max="3341" width="7" style="67" bestFit="1" customWidth="1"/>
    <col min="3342" max="3584" width="9.1796875" style="67"/>
    <col min="3585" max="3585" width="9.26953125" style="67" customWidth="1"/>
    <col min="3586" max="3586" width="13.1796875" style="67" bestFit="1" customWidth="1"/>
    <col min="3587" max="3587" width="19.1796875" style="67" bestFit="1" customWidth="1"/>
    <col min="3588" max="3588" width="2.54296875" style="67" customWidth="1"/>
    <col min="3589" max="3589" width="9.81640625" style="67" bestFit="1" customWidth="1"/>
    <col min="3590" max="3591" width="9.1796875" style="67"/>
    <col min="3592" max="3592" width="4.54296875" style="67" customWidth="1"/>
    <col min="3593" max="3593" width="2" style="67" customWidth="1"/>
    <col min="3594" max="3594" width="0.7265625" style="67" customWidth="1"/>
    <col min="3595" max="3595" width="5.7265625" style="67" bestFit="1" customWidth="1"/>
    <col min="3596" max="3596" width="4.54296875" style="67" bestFit="1" customWidth="1"/>
    <col min="3597" max="3597" width="7" style="67" bestFit="1" customWidth="1"/>
    <col min="3598" max="3840" width="9.1796875" style="67"/>
    <col min="3841" max="3841" width="9.26953125" style="67" customWidth="1"/>
    <col min="3842" max="3842" width="13.1796875" style="67" bestFit="1" customWidth="1"/>
    <col min="3843" max="3843" width="19.1796875" style="67" bestFit="1" customWidth="1"/>
    <col min="3844" max="3844" width="2.54296875" style="67" customWidth="1"/>
    <col min="3845" max="3845" width="9.81640625" style="67" bestFit="1" customWidth="1"/>
    <col min="3846" max="3847" width="9.1796875" style="67"/>
    <col min="3848" max="3848" width="4.54296875" style="67" customWidth="1"/>
    <col min="3849" max="3849" width="2" style="67" customWidth="1"/>
    <col min="3850" max="3850" width="0.7265625" style="67" customWidth="1"/>
    <col min="3851" max="3851" width="5.7265625" style="67" bestFit="1" customWidth="1"/>
    <col min="3852" max="3852" width="4.54296875" style="67" bestFit="1" customWidth="1"/>
    <col min="3853" max="3853" width="7" style="67" bestFit="1" customWidth="1"/>
    <col min="3854" max="4096" width="9.1796875" style="67"/>
    <col min="4097" max="4097" width="9.26953125" style="67" customWidth="1"/>
    <col min="4098" max="4098" width="13.1796875" style="67" bestFit="1" customWidth="1"/>
    <col min="4099" max="4099" width="19.1796875" style="67" bestFit="1" customWidth="1"/>
    <col min="4100" max="4100" width="2.54296875" style="67" customWidth="1"/>
    <col min="4101" max="4101" width="9.81640625" style="67" bestFit="1" customWidth="1"/>
    <col min="4102" max="4103" width="9.1796875" style="67"/>
    <col min="4104" max="4104" width="4.54296875" style="67" customWidth="1"/>
    <col min="4105" max="4105" width="2" style="67" customWidth="1"/>
    <col min="4106" max="4106" width="0.7265625" style="67" customWidth="1"/>
    <col min="4107" max="4107" width="5.7265625" style="67" bestFit="1" customWidth="1"/>
    <col min="4108" max="4108" width="4.54296875" style="67" bestFit="1" customWidth="1"/>
    <col min="4109" max="4109" width="7" style="67" bestFit="1" customWidth="1"/>
    <col min="4110" max="4352" width="9.1796875" style="67"/>
    <col min="4353" max="4353" width="9.26953125" style="67" customWidth="1"/>
    <col min="4354" max="4354" width="13.1796875" style="67" bestFit="1" customWidth="1"/>
    <col min="4355" max="4355" width="19.1796875" style="67" bestFit="1" customWidth="1"/>
    <col min="4356" max="4356" width="2.54296875" style="67" customWidth="1"/>
    <col min="4357" max="4357" width="9.81640625" style="67" bestFit="1" customWidth="1"/>
    <col min="4358" max="4359" width="9.1796875" style="67"/>
    <col min="4360" max="4360" width="4.54296875" style="67" customWidth="1"/>
    <col min="4361" max="4361" width="2" style="67" customWidth="1"/>
    <col min="4362" max="4362" width="0.7265625" style="67" customWidth="1"/>
    <col min="4363" max="4363" width="5.7265625" style="67" bestFit="1" customWidth="1"/>
    <col min="4364" max="4364" width="4.54296875" style="67" bestFit="1" customWidth="1"/>
    <col min="4365" max="4365" width="7" style="67" bestFit="1" customWidth="1"/>
    <col min="4366" max="4608" width="9.1796875" style="67"/>
    <col min="4609" max="4609" width="9.26953125" style="67" customWidth="1"/>
    <col min="4610" max="4610" width="13.1796875" style="67" bestFit="1" customWidth="1"/>
    <col min="4611" max="4611" width="19.1796875" style="67" bestFit="1" customWidth="1"/>
    <col min="4612" max="4612" width="2.54296875" style="67" customWidth="1"/>
    <col min="4613" max="4613" width="9.81640625" style="67" bestFit="1" customWidth="1"/>
    <col min="4614" max="4615" width="9.1796875" style="67"/>
    <col min="4616" max="4616" width="4.54296875" style="67" customWidth="1"/>
    <col min="4617" max="4617" width="2" style="67" customWidth="1"/>
    <col min="4618" max="4618" width="0.7265625" style="67" customWidth="1"/>
    <col min="4619" max="4619" width="5.7265625" style="67" bestFit="1" customWidth="1"/>
    <col min="4620" max="4620" width="4.54296875" style="67" bestFit="1" customWidth="1"/>
    <col min="4621" max="4621" width="7" style="67" bestFit="1" customWidth="1"/>
    <col min="4622" max="4864" width="9.1796875" style="67"/>
    <col min="4865" max="4865" width="9.26953125" style="67" customWidth="1"/>
    <col min="4866" max="4866" width="13.1796875" style="67" bestFit="1" customWidth="1"/>
    <col min="4867" max="4867" width="19.1796875" style="67" bestFit="1" customWidth="1"/>
    <col min="4868" max="4868" width="2.54296875" style="67" customWidth="1"/>
    <col min="4869" max="4869" width="9.81640625" style="67" bestFit="1" customWidth="1"/>
    <col min="4870" max="4871" width="9.1796875" style="67"/>
    <col min="4872" max="4872" width="4.54296875" style="67" customWidth="1"/>
    <col min="4873" max="4873" width="2" style="67" customWidth="1"/>
    <col min="4874" max="4874" width="0.7265625" style="67" customWidth="1"/>
    <col min="4875" max="4875" width="5.7265625" style="67" bestFit="1" customWidth="1"/>
    <col min="4876" max="4876" width="4.54296875" style="67" bestFit="1" customWidth="1"/>
    <col min="4877" max="4877" width="7" style="67" bestFit="1" customWidth="1"/>
    <col min="4878" max="5120" width="9.1796875" style="67"/>
    <col min="5121" max="5121" width="9.26953125" style="67" customWidth="1"/>
    <col min="5122" max="5122" width="13.1796875" style="67" bestFit="1" customWidth="1"/>
    <col min="5123" max="5123" width="19.1796875" style="67" bestFit="1" customWidth="1"/>
    <col min="5124" max="5124" width="2.54296875" style="67" customWidth="1"/>
    <col min="5125" max="5125" width="9.81640625" style="67" bestFit="1" customWidth="1"/>
    <col min="5126" max="5127" width="9.1796875" style="67"/>
    <col min="5128" max="5128" width="4.54296875" style="67" customWidth="1"/>
    <col min="5129" max="5129" width="2" style="67" customWidth="1"/>
    <col min="5130" max="5130" width="0.7265625" style="67" customWidth="1"/>
    <col min="5131" max="5131" width="5.7265625" style="67" bestFit="1" customWidth="1"/>
    <col min="5132" max="5132" width="4.54296875" style="67" bestFit="1" customWidth="1"/>
    <col min="5133" max="5133" width="7" style="67" bestFit="1" customWidth="1"/>
    <col min="5134" max="5376" width="9.1796875" style="67"/>
    <col min="5377" max="5377" width="9.26953125" style="67" customWidth="1"/>
    <col min="5378" max="5378" width="13.1796875" style="67" bestFit="1" customWidth="1"/>
    <col min="5379" max="5379" width="19.1796875" style="67" bestFit="1" customWidth="1"/>
    <col min="5380" max="5380" width="2.54296875" style="67" customWidth="1"/>
    <col min="5381" max="5381" width="9.81640625" style="67" bestFit="1" customWidth="1"/>
    <col min="5382" max="5383" width="9.1796875" style="67"/>
    <col min="5384" max="5384" width="4.54296875" style="67" customWidth="1"/>
    <col min="5385" max="5385" width="2" style="67" customWidth="1"/>
    <col min="5386" max="5386" width="0.7265625" style="67" customWidth="1"/>
    <col min="5387" max="5387" width="5.7265625" style="67" bestFit="1" customWidth="1"/>
    <col min="5388" max="5388" width="4.54296875" style="67" bestFit="1" customWidth="1"/>
    <col min="5389" max="5389" width="7" style="67" bestFit="1" customWidth="1"/>
    <col min="5390" max="5632" width="9.1796875" style="67"/>
    <col min="5633" max="5633" width="9.26953125" style="67" customWidth="1"/>
    <col min="5634" max="5634" width="13.1796875" style="67" bestFit="1" customWidth="1"/>
    <col min="5635" max="5635" width="19.1796875" style="67" bestFit="1" customWidth="1"/>
    <col min="5636" max="5636" width="2.54296875" style="67" customWidth="1"/>
    <col min="5637" max="5637" width="9.81640625" style="67" bestFit="1" customWidth="1"/>
    <col min="5638" max="5639" width="9.1796875" style="67"/>
    <col min="5640" max="5640" width="4.54296875" style="67" customWidth="1"/>
    <col min="5641" max="5641" width="2" style="67" customWidth="1"/>
    <col min="5642" max="5642" width="0.7265625" style="67" customWidth="1"/>
    <col min="5643" max="5643" width="5.7265625" style="67" bestFit="1" customWidth="1"/>
    <col min="5644" max="5644" width="4.54296875" style="67" bestFit="1" customWidth="1"/>
    <col min="5645" max="5645" width="7" style="67" bestFit="1" customWidth="1"/>
    <col min="5646" max="5888" width="9.1796875" style="67"/>
    <col min="5889" max="5889" width="9.26953125" style="67" customWidth="1"/>
    <col min="5890" max="5890" width="13.1796875" style="67" bestFit="1" customWidth="1"/>
    <col min="5891" max="5891" width="19.1796875" style="67" bestFit="1" customWidth="1"/>
    <col min="5892" max="5892" width="2.54296875" style="67" customWidth="1"/>
    <col min="5893" max="5893" width="9.81640625" style="67" bestFit="1" customWidth="1"/>
    <col min="5894" max="5895" width="9.1796875" style="67"/>
    <col min="5896" max="5896" width="4.54296875" style="67" customWidth="1"/>
    <col min="5897" max="5897" width="2" style="67" customWidth="1"/>
    <col min="5898" max="5898" width="0.7265625" style="67" customWidth="1"/>
    <col min="5899" max="5899" width="5.7265625" style="67" bestFit="1" customWidth="1"/>
    <col min="5900" max="5900" width="4.54296875" style="67" bestFit="1" customWidth="1"/>
    <col min="5901" max="5901" width="7" style="67" bestFit="1" customWidth="1"/>
    <col min="5902" max="6144" width="9.1796875" style="67"/>
    <col min="6145" max="6145" width="9.26953125" style="67" customWidth="1"/>
    <col min="6146" max="6146" width="13.1796875" style="67" bestFit="1" customWidth="1"/>
    <col min="6147" max="6147" width="19.1796875" style="67" bestFit="1" customWidth="1"/>
    <col min="6148" max="6148" width="2.54296875" style="67" customWidth="1"/>
    <col min="6149" max="6149" width="9.81640625" style="67" bestFit="1" customWidth="1"/>
    <col min="6150" max="6151" width="9.1796875" style="67"/>
    <col min="6152" max="6152" width="4.54296875" style="67" customWidth="1"/>
    <col min="6153" max="6153" width="2" style="67" customWidth="1"/>
    <col min="6154" max="6154" width="0.7265625" style="67" customWidth="1"/>
    <col min="6155" max="6155" width="5.7265625" style="67" bestFit="1" customWidth="1"/>
    <col min="6156" max="6156" width="4.54296875" style="67" bestFit="1" customWidth="1"/>
    <col min="6157" max="6157" width="7" style="67" bestFit="1" customWidth="1"/>
    <col min="6158" max="6400" width="9.1796875" style="67"/>
    <col min="6401" max="6401" width="9.26953125" style="67" customWidth="1"/>
    <col min="6402" max="6402" width="13.1796875" style="67" bestFit="1" customWidth="1"/>
    <col min="6403" max="6403" width="19.1796875" style="67" bestFit="1" customWidth="1"/>
    <col min="6404" max="6404" width="2.54296875" style="67" customWidth="1"/>
    <col min="6405" max="6405" width="9.81640625" style="67" bestFit="1" customWidth="1"/>
    <col min="6406" max="6407" width="9.1796875" style="67"/>
    <col min="6408" max="6408" width="4.54296875" style="67" customWidth="1"/>
    <col min="6409" max="6409" width="2" style="67" customWidth="1"/>
    <col min="6410" max="6410" width="0.7265625" style="67" customWidth="1"/>
    <col min="6411" max="6411" width="5.7265625" style="67" bestFit="1" customWidth="1"/>
    <col min="6412" max="6412" width="4.54296875" style="67" bestFit="1" customWidth="1"/>
    <col min="6413" max="6413" width="7" style="67" bestFit="1" customWidth="1"/>
    <col min="6414" max="6656" width="9.1796875" style="67"/>
    <col min="6657" max="6657" width="9.26953125" style="67" customWidth="1"/>
    <col min="6658" max="6658" width="13.1796875" style="67" bestFit="1" customWidth="1"/>
    <col min="6659" max="6659" width="19.1796875" style="67" bestFit="1" customWidth="1"/>
    <col min="6660" max="6660" width="2.54296875" style="67" customWidth="1"/>
    <col min="6661" max="6661" width="9.81640625" style="67" bestFit="1" customWidth="1"/>
    <col min="6662" max="6663" width="9.1796875" style="67"/>
    <col min="6664" max="6664" width="4.54296875" style="67" customWidth="1"/>
    <col min="6665" max="6665" width="2" style="67" customWidth="1"/>
    <col min="6666" max="6666" width="0.7265625" style="67" customWidth="1"/>
    <col min="6667" max="6667" width="5.7265625" style="67" bestFit="1" customWidth="1"/>
    <col min="6668" max="6668" width="4.54296875" style="67" bestFit="1" customWidth="1"/>
    <col min="6669" max="6669" width="7" style="67" bestFit="1" customWidth="1"/>
    <col min="6670" max="6912" width="9.1796875" style="67"/>
    <col min="6913" max="6913" width="9.26953125" style="67" customWidth="1"/>
    <col min="6914" max="6914" width="13.1796875" style="67" bestFit="1" customWidth="1"/>
    <col min="6915" max="6915" width="19.1796875" style="67" bestFit="1" customWidth="1"/>
    <col min="6916" max="6916" width="2.54296875" style="67" customWidth="1"/>
    <col min="6917" max="6917" width="9.81640625" style="67" bestFit="1" customWidth="1"/>
    <col min="6918" max="6919" width="9.1796875" style="67"/>
    <col min="6920" max="6920" width="4.54296875" style="67" customWidth="1"/>
    <col min="6921" max="6921" width="2" style="67" customWidth="1"/>
    <col min="6922" max="6922" width="0.7265625" style="67" customWidth="1"/>
    <col min="6923" max="6923" width="5.7265625" style="67" bestFit="1" customWidth="1"/>
    <col min="6924" max="6924" width="4.54296875" style="67" bestFit="1" customWidth="1"/>
    <col min="6925" max="6925" width="7" style="67" bestFit="1" customWidth="1"/>
    <col min="6926" max="7168" width="9.1796875" style="67"/>
    <col min="7169" max="7169" width="9.26953125" style="67" customWidth="1"/>
    <col min="7170" max="7170" width="13.1796875" style="67" bestFit="1" customWidth="1"/>
    <col min="7171" max="7171" width="19.1796875" style="67" bestFit="1" customWidth="1"/>
    <col min="7172" max="7172" width="2.54296875" style="67" customWidth="1"/>
    <col min="7173" max="7173" width="9.81640625" style="67" bestFit="1" customWidth="1"/>
    <col min="7174" max="7175" width="9.1796875" style="67"/>
    <col min="7176" max="7176" width="4.54296875" style="67" customWidth="1"/>
    <col min="7177" max="7177" width="2" style="67" customWidth="1"/>
    <col min="7178" max="7178" width="0.7265625" style="67" customWidth="1"/>
    <col min="7179" max="7179" width="5.7265625" style="67" bestFit="1" customWidth="1"/>
    <col min="7180" max="7180" width="4.54296875" style="67" bestFit="1" customWidth="1"/>
    <col min="7181" max="7181" width="7" style="67" bestFit="1" customWidth="1"/>
    <col min="7182" max="7424" width="9.1796875" style="67"/>
    <col min="7425" max="7425" width="9.26953125" style="67" customWidth="1"/>
    <col min="7426" max="7426" width="13.1796875" style="67" bestFit="1" customWidth="1"/>
    <col min="7427" max="7427" width="19.1796875" style="67" bestFit="1" customWidth="1"/>
    <col min="7428" max="7428" width="2.54296875" style="67" customWidth="1"/>
    <col min="7429" max="7429" width="9.81640625" style="67" bestFit="1" customWidth="1"/>
    <col min="7430" max="7431" width="9.1796875" style="67"/>
    <col min="7432" max="7432" width="4.54296875" style="67" customWidth="1"/>
    <col min="7433" max="7433" width="2" style="67" customWidth="1"/>
    <col min="7434" max="7434" width="0.7265625" style="67" customWidth="1"/>
    <col min="7435" max="7435" width="5.7265625" style="67" bestFit="1" customWidth="1"/>
    <col min="7436" max="7436" width="4.54296875" style="67" bestFit="1" customWidth="1"/>
    <col min="7437" max="7437" width="7" style="67" bestFit="1" customWidth="1"/>
    <col min="7438" max="7680" width="9.1796875" style="67"/>
    <col min="7681" max="7681" width="9.26953125" style="67" customWidth="1"/>
    <col min="7682" max="7682" width="13.1796875" style="67" bestFit="1" customWidth="1"/>
    <col min="7683" max="7683" width="19.1796875" style="67" bestFit="1" customWidth="1"/>
    <col min="7684" max="7684" width="2.54296875" style="67" customWidth="1"/>
    <col min="7685" max="7685" width="9.81640625" style="67" bestFit="1" customWidth="1"/>
    <col min="7686" max="7687" width="9.1796875" style="67"/>
    <col min="7688" max="7688" width="4.54296875" style="67" customWidth="1"/>
    <col min="7689" max="7689" width="2" style="67" customWidth="1"/>
    <col min="7690" max="7690" width="0.7265625" style="67" customWidth="1"/>
    <col min="7691" max="7691" width="5.7265625" style="67" bestFit="1" customWidth="1"/>
    <col min="7692" max="7692" width="4.54296875" style="67" bestFit="1" customWidth="1"/>
    <col min="7693" max="7693" width="7" style="67" bestFit="1" customWidth="1"/>
    <col min="7694" max="7936" width="9.1796875" style="67"/>
    <col min="7937" max="7937" width="9.26953125" style="67" customWidth="1"/>
    <col min="7938" max="7938" width="13.1796875" style="67" bestFit="1" customWidth="1"/>
    <col min="7939" max="7939" width="19.1796875" style="67" bestFit="1" customWidth="1"/>
    <col min="7940" max="7940" width="2.54296875" style="67" customWidth="1"/>
    <col min="7941" max="7941" width="9.81640625" style="67" bestFit="1" customWidth="1"/>
    <col min="7942" max="7943" width="9.1796875" style="67"/>
    <col min="7944" max="7944" width="4.54296875" style="67" customWidth="1"/>
    <col min="7945" max="7945" width="2" style="67" customWidth="1"/>
    <col min="7946" max="7946" width="0.7265625" style="67" customWidth="1"/>
    <col min="7947" max="7947" width="5.7265625" style="67" bestFit="1" customWidth="1"/>
    <col min="7948" max="7948" width="4.54296875" style="67" bestFit="1" customWidth="1"/>
    <col min="7949" max="7949" width="7" style="67" bestFit="1" customWidth="1"/>
    <col min="7950" max="8192" width="9.1796875" style="67"/>
    <col min="8193" max="8193" width="9.26953125" style="67" customWidth="1"/>
    <col min="8194" max="8194" width="13.1796875" style="67" bestFit="1" customWidth="1"/>
    <col min="8195" max="8195" width="19.1796875" style="67" bestFit="1" customWidth="1"/>
    <col min="8196" max="8196" width="2.54296875" style="67" customWidth="1"/>
    <col min="8197" max="8197" width="9.81640625" style="67" bestFit="1" customWidth="1"/>
    <col min="8198" max="8199" width="9.1796875" style="67"/>
    <col min="8200" max="8200" width="4.54296875" style="67" customWidth="1"/>
    <col min="8201" max="8201" width="2" style="67" customWidth="1"/>
    <col min="8202" max="8202" width="0.7265625" style="67" customWidth="1"/>
    <col min="8203" max="8203" width="5.7265625" style="67" bestFit="1" customWidth="1"/>
    <col min="8204" max="8204" width="4.54296875" style="67" bestFit="1" customWidth="1"/>
    <col min="8205" max="8205" width="7" style="67" bestFit="1" customWidth="1"/>
    <col min="8206" max="8448" width="9.1796875" style="67"/>
    <col min="8449" max="8449" width="9.26953125" style="67" customWidth="1"/>
    <col min="8450" max="8450" width="13.1796875" style="67" bestFit="1" customWidth="1"/>
    <col min="8451" max="8451" width="19.1796875" style="67" bestFit="1" customWidth="1"/>
    <col min="8452" max="8452" width="2.54296875" style="67" customWidth="1"/>
    <col min="8453" max="8453" width="9.81640625" style="67" bestFit="1" customWidth="1"/>
    <col min="8454" max="8455" width="9.1796875" style="67"/>
    <col min="8456" max="8456" width="4.54296875" style="67" customWidth="1"/>
    <col min="8457" max="8457" width="2" style="67" customWidth="1"/>
    <col min="8458" max="8458" width="0.7265625" style="67" customWidth="1"/>
    <col min="8459" max="8459" width="5.7265625" style="67" bestFit="1" customWidth="1"/>
    <col min="8460" max="8460" width="4.54296875" style="67" bestFit="1" customWidth="1"/>
    <col min="8461" max="8461" width="7" style="67" bestFit="1" customWidth="1"/>
    <col min="8462" max="8704" width="9.1796875" style="67"/>
    <col min="8705" max="8705" width="9.26953125" style="67" customWidth="1"/>
    <col min="8706" max="8706" width="13.1796875" style="67" bestFit="1" customWidth="1"/>
    <col min="8707" max="8707" width="19.1796875" style="67" bestFit="1" customWidth="1"/>
    <col min="8708" max="8708" width="2.54296875" style="67" customWidth="1"/>
    <col min="8709" max="8709" width="9.81640625" style="67" bestFit="1" customWidth="1"/>
    <col min="8710" max="8711" width="9.1796875" style="67"/>
    <col min="8712" max="8712" width="4.54296875" style="67" customWidth="1"/>
    <col min="8713" max="8713" width="2" style="67" customWidth="1"/>
    <col min="8714" max="8714" width="0.7265625" style="67" customWidth="1"/>
    <col min="8715" max="8715" width="5.7265625" style="67" bestFit="1" customWidth="1"/>
    <col min="8716" max="8716" width="4.54296875" style="67" bestFit="1" customWidth="1"/>
    <col min="8717" max="8717" width="7" style="67" bestFit="1" customWidth="1"/>
    <col min="8718" max="8960" width="9.1796875" style="67"/>
    <col min="8961" max="8961" width="9.26953125" style="67" customWidth="1"/>
    <col min="8962" max="8962" width="13.1796875" style="67" bestFit="1" customWidth="1"/>
    <col min="8963" max="8963" width="19.1796875" style="67" bestFit="1" customWidth="1"/>
    <col min="8964" max="8964" width="2.54296875" style="67" customWidth="1"/>
    <col min="8965" max="8965" width="9.81640625" style="67" bestFit="1" customWidth="1"/>
    <col min="8966" max="8967" width="9.1796875" style="67"/>
    <col min="8968" max="8968" width="4.54296875" style="67" customWidth="1"/>
    <col min="8969" max="8969" width="2" style="67" customWidth="1"/>
    <col min="8970" max="8970" width="0.7265625" style="67" customWidth="1"/>
    <col min="8971" max="8971" width="5.7265625" style="67" bestFit="1" customWidth="1"/>
    <col min="8972" max="8972" width="4.54296875" style="67" bestFit="1" customWidth="1"/>
    <col min="8973" max="8973" width="7" style="67" bestFit="1" customWidth="1"/>
    <col min="8974" max="9216" width="9.1796875" style="67"/>
    <col min="9217" max="9217" width="9.26953125" style="67" customWidth="1"/>
    <col min="9218" max="9218" width="13.1796875" style="67" bestFit="1" customWidth="1"/>
    <col min="9219" max="9219" width="19.1796875" style="67" bestFit="1" customWidth="1"/>
    <col min="9220" max="9220" width="2.54296875" style="67" customWidth="1"/>
    <col min="9221" max="9221" width="9.81640625" style="67" bestFit="1" customWidth="1"/>
    <col min="9222" max="9223" width="9.1796875" style="67"/>
    <col min="9224" max="9224" width="4.54296875" style="67" customWidth="1"/>
    <col min="9225" max="9225" width="2" style="67" customWidth="1"/>
    <col min="9226" max="9226" width="0.7265625" style="67" customWidth="1"/>
    <col min="9227" max="9227" width="5.7265625" style="67" bestFit="1" customWidth="1"/>
    <col min="9228" max="9228" width="4.54296875" style="67" bestFit="1" customWidth="1"/>
    <col min="9229" max="9229" width="7" style="67" bestFit="1" customWidth="1"/>
    <col min="9230" max="9472" width="9.1796875" style="67"/>
    <col min="9473" max="9473" width="9.26953125" style="67" customWidth="1"/>
    <col min="9474" max="9474" width="13.1796875" style="67" bestFit="1" customWidth="1"/>
    <col min="9475" max="9475" width="19.1796875" style="67" bestFit="1" customWidth="1"/>
    <col min="9476" max="9476" width="2.54296875" style="67" customWidth="1"/>
    <col min="9477" max="9477" width="9.81640625" style="67" bestFit="1" customWidth="1"/>
    <col min="9478" max="9479" width="9.1796875" style="67"/>
    <col min="9480" max="9480" width="4.54296875" style="67" customWidth="1"/>
    <col min="9481" max="9481" width="2" style="67" customWidth="1"/>
    <col min="9482" max="9482" width="0.7265625" style="67" customWidth="1"/>
    <col min="9483" max="9483" width="5.7265625" style="67" bestFit="1" customWidth="1"/>
    <col min="9484" max="9484" width="4.54296875" style="67" bestFit="1" customWidth="1"/>
    <col min="9485" max="9485" width="7" style="67" bestFit="1" customWidth="1"/>
    <col min="9486" max="9728" width="9.1796875" style="67"/>
    <col min="9729" max="9729" width="9.26953125" style="67" customWidth="1"/>
    <col min="9730" max="9730" width="13.1796875" style="67" bestFit="1" customWidth="1"/>
    <col min="9731" max="9731" width="19.1796875" style="67" bestFit="1" customWidth="1"/>
    <col min="9732" max="9732" width="2.54296875" style="67" customWidth="1"/>
    <col min="9733" max="9733" width="9.81640625" style="67" bestFit="1" customWidth="1"/>
    <col min="9734" max="9735" width="9.1796875" style="67"/>
    <col min="9736" max="9736" width="4.54296875" style="67" customWidth="1"/>
    <col min="9737" max="9737" width="2" style="67" customWidth="1"/>
    <col min="9738" max="9738" width="0.7265625" style="67" customWidth="1"/>
    <col min="9739" max="9739" width="5.7265625" style="67" bestFit="1" customWidth="1"/>
    <col min="9740" max="9740" width="4.54296875" style="67" bestFit="1" customWidth="1"/>
    <col min="9741" max="9741" width="7" style="67" bestFit="1" customWidth="1"/>
    <col min="9742" max="9984" width="9.1796875" style="67"/>
    <col min="9985" max="9985" width="9.26953125" style="67" customWidth="1"/>
    <col min="9986" max="9986" width="13.1796875" style="67" bestFit="1" customWidth="1"/>
    <col min="9987" max="9987" width="19.1796875" style="67" bestFit="1" customWidth="1"/>
    <col min="9988" max="9988" width="2.54296875" style="67" customWidth="1"/>
    <col min="9989" max="9989" width="9.81640625" style="67" bestFit="1" customWidth="1"/>
    <col min="9990" max="9991" width="9.1796875" style="67"/>
    <col min="9992" max="9992" width="4.54296875" style="67" customWidth="1"/>
    <col min="9993" max="9993" width="2" style="67" customWidth="1"/>
    <col min="9994" max="9994" width="0.7265625" style="67" customWidth="1"/>
    <col min="9995" max="9995" width="5.7265625" style="67" bestFit="1" customWidth="1"/>
    <col min="9996" max="9996" width="4.54296875" style="67" bestFit="1" customWidth="1"/>
    <col min="9997" max="9997" width="7" style="67" bestFit="1" customWidth="1"/>
    <col min="9998" max="10240" width="9.1796875" style="67"/>
    <col min="10241" max="10241" width="9.26953125" style="67" customWidth="1"/>
    <col min="10242" max="10242" width="13.1796875" style="67" bestFit="1" customWidth="1"/>
    <col min="10243" max="10243" width="19.1796875" style="67" bestFit="1" customWidth="1"/>
    <col min="10244" max="10244" width="2.54296875" style="67" customWidth="1"/>
    <col min="10245" max="10245" width="9.81640625" style="67" bestFit="1" customWidth="1"/>
    <col min="10246" max="10247" width="9.1796875" style="67"/>
    <col min="10248" max="10248" width="4.54296875" style="67" customWidth="1"/>
    <col min="10249" max="10249" width="2" style="67" customWidth="1"/>
    <col min="10250" max="10250" width="0.7265625" style="67" customWidth="1"/>
    <col min="10251" max="10251" width="5.7265625" style="67" bestFit="1" customWidth="1"/>
    <col min="10252" max="10252" width="4.54296875" style="67" bestFit="1" customWidth="1"/>
    <col min="10253" max="10253" width="7" style="67" bestFit="1" customWidth="1"/>
    <col min="10254" max="10496" width="9.1796875" style="67"/>
    <col min="10497" max="10497" width="9.26953125" style="67" customWidth="1"/>
    <col min="10498" max="10498" width="13.1796875" style="67" bestFit="1" customWidth="1"/>
    <col min="10499" max="10499" width="19.1796875" style="67" bestFit="1" customWidth="1"/>
    <col min="10500" max="10500" width="2.54296875" style="67" customWidth="1"/>
    <col min="10501" max="10501" width="9.81640625" style="67" bestFit="1" customWidth="1"/>
    <col min="10502" max="10503" width="9.1796875" style="67"/>
    <col min="10504" max="10504" width="4.54296875" style="67" customWidth="1"/>
    <col min="10505" max="10505" width="2" style="67" customWidth="1"/>
    <col min="10506" max="10506" width="0.7265625" style="67" customWidth="1"/>
    <col min="10507" max="10507" width="5.7265625" style="67" bestFit="1" customWidth="1"/>
    <col min="10508" max="10508" width="4.54296875" style="67" bestFit="1" customWidth="1"/>
    <col min="10509" max="10509" width="7" style="67" bestFit="1" customWidth="1"/>
    <col min="10510" max="10752" width="9.1796875" style="67"/>
    <col min="10753" max="10753" width="9.26953125" style="67" customWidth="1"/>
    <col min="10754" max="10754" width="13.1796875" style="67" bestFit="1" customWidth="1"/>
    <col min="10755" max="10755" width="19.1796875" style="67" bestFit="1" customWidth="1"/>
    <col min="10756" max="10756" width="2.54296875" style="67" customWidth="1"/>
    <col min="10757" max="10757" width="9.81640625" style="67" bestFit="1" customWidth="1"/>
    <col min="10758" max="10759" width="9.1796875" style="67"/>
    <col min="10760" max="10760" width="4.54296875" style="67" customWidth="1"/>
    <col min="10761" max="10761" width="2" style="67" customWidth="1"/>
    <col min="10762" max="10762" width="0.7265625" style="67" customWidth="1"/>
    <col min="10763" max="10763" width="5.7265625" style="67" bestFit="1" customWidth="1"/>
    <col min="10764" max="10764" width="4.54296875" style="67" bestFit="1" customWidth="1"/>
    <col min="10765" max="10765" width="7" style="67" bestFit="1" customWidth="1"/>
    <col min="10766" max="11008" width="9.1796875" style="67"/>
    <col min="11009" max="11009" width="9.26953125" style="67" customWidth="1"/>
    <col min="11010" max="11010" width="13.1796875" style="67" bestFit="1" customWidth="1"/>
    <col min="11011" max="11011" width="19.1796875" style="67" bestFit="1" customWidth="1"/>
    <col min="11012" max="11012" width="2.54296875" style="67" customWidth="1"/>
    <col min="11013" max="11013" width="9.81640625" style="67" bestFit="1" customWidth="1"/>
    <col min="11014" max="11015" width="9.1796875" style="67"/>
    <col min="11016" max="11016" width="4.54296875" style="67" customWidth="1"/>
    <col min="11017" max="11017" width="2" style="67" customWidth="1"/>
    <col min="11018" max="11018" width="0.7265625" style="67" customWidth="1"/>
    <col min="11019" max="11019" width="5.7265625" style="67" bestFit="1" customWidth="1"/>
    <col min="11020" max="11020" width="4.54296875" style="67" bestFit="1" customWidth="1"/>
    <col min="11021" max="11021" width="7" style="67" bestFit="1" customWidth="1"/>
    <col min="11022" max="11264" width="9.1796875" style="67"/>
    <col min="11265" max="11265" width="9.26953125" style="67" customWidth="1"/>
    <col min="11266" max="11266" width="13.1796875" style="67" bestFit="1" customWidth="1"/>
    <col min="11267" max="11267" width="19.1796875" style="67" bestFit="1" customWidth="1"/>
    <col min="11268" max="11268" width="2.54296875" style="67" customWidth="1"/>
    <col min="11269" max="11269" width="9.81640625" style="67" bestFit="1" customWidth="1"/>
    <col min="11270" max="11271" width="9.1796875" style="67"/>
    <col min="11272" max="11272" width="4.54296875" style="67" customWidth="1"/>
    <col min="11273" max="11273" width="2" style="67" customWidth="1"/>
    <col min="11274" max="11274" width="0.7265625" style="67" customWidth="1"/>
    <col min="11275" max="11275" width="5.7265625" style="67" bestFit="1" customWidth="1"/>
    <col min="11276" max="11276" width="4.54296875" style="67" bestFit="1" customWidth="1"/>
    <col min="11277" max="11277" width="7" style="67" bestFit="1" customWidth="1"/>
    <col min="11278" max="11520" width="9.1796875" style="67"/>
    <col min="11521" max="11521" width="9.26953125" style="67" customWidth="1"/>
    <col min="11522" max="11522" width="13.1796875" style="67" bestFit="1" customWidth="1"/>
    <col min="11523" max="11523" width="19.1796875" style="67" bestFit="1" customWidth="1"/>
    <col min="11524" max="11524" width="2.54296875" style="67" customWidth="1"/>
    <col min="11525" max="11525" width="9.81640625" style="67" bestFit="1" customWidth="1"/>
    <col min="11526" max="11527" width="9.1796875" style="67"/>
    <col min="11528" max="11528" width="4.54296875" style="67" customWidth="1"/>
    <col min="11529" max="11529" width="2" style="67" customWidth="1"/>
    <col min="11530" max="11530" width="0.7265625" style="67" customWidth="1"/>
    <col min="11531" max="11531" width="5.7265625" style="67" bestFit="1" customWidth="1"/>
    <col min="11532" max="11532" width="4.54296875" style="67" bestFit="1" customWidth="1"/>
    <col min="11533" max="11533" width="7" style="67" bestFit="1" customWidth="1"/>
    <col min="11534" max="11776" width="9.1796875" style="67"/>
    <col min="11777" max="11777" width="9.26953125" style="67" customWidth="1"/>
    <col min="11778" max="11778" width="13.1796875" style="67" bestFit="1" customWidth="1"/>
    <col min="11779" max="11779" width="19.1796875" style="67" bestFit="1" customWidth="1"/>
    <col min="11780" max="11780" width="2.54296875" style="67" customWidth="1"/>
    <col min="11781" max="11781" width="9.81640625" style="67" bestFit="1" customWidth="1"/>
    <col min="11782" max="11783" width="9.1796875" style="67"/>
    <col min="11784" max="11784" width="4.54296875" style="67" customWidth="1"/>
    <col min="11785" max="11785" width="2" style="67" customWidth="1"/>
    <col min="11786" max="11786" width="0.7265625" style="67" customWidth="1"/>
    <col min="11787" max="11787" width="5.7265625" style="67" bestFit="1" customWidth="1"/>
    <col min="11788" max="11788" width="4.54296875" style="67" bestFit="1" customWidth="1"/>
    <col min="11789" max="11789" width="7" style="67" bestFit="1" customWidth="1"/>
    <col min="11790" max="12032" width="9.1796875" style="67"/>
    <col min="12033" max="12033" width="9.26953125" style="67" customWidth="1"/>
    <col min="12034" max="12034" width="13.1796875" style="67" bestFit="1" customWidth="1"/>
    <col min="12035" max="12035" width="19.1796875" style="67" bestFit="1" customWidth="1"/>
    <col min="12036" max="12036" width="2.54296875" style="67" customWidth="1"/>
    <col min="12037" max="12037" width="9.81640625" style="67" bestFit="1" customWidth="1"/>
    <col min="12038" max="12039" width="9.1796875" style="67"/>
    <col min="12040" max="12040" width="4.54296875" style="67" customWidth="1"/>
    <col min="12041" max="12041" width="2" style="67" customWidth="1"/>
    <col min="12042" max="12042" width="0.7265625" style="67" customWidth="1"/>
    <col min="12043" max="12043" width="5.7265625" style="67" bestFit="1" customWidth="1"/>
    <col min="12044" max="12044" width="4.54296875" style="67" bestFit="1" customWidth="1"/>
    <col min="12045" max="12045" width="7" style="67" bestFit="1" customWidth="1"/>
    <col min="12046" max="12288" width="9.1796875" style="67"/>
    <col min="12289" max="12289" width="9.26953125" style="67" customWidth="1"/>
    <col min="12290" max="12290" width="13.1796875" style="67" bestFit="1" customWidth="1"/>
    <col min="12291" max="12291" width="19.1796875" style="67" bestFit="1" customWidth="1"/>
    <col min="12292" max="12292" width="2.54296875" style="67" customWidth="1"/>
    <col min="12293" max="12293" width="9.81640625" style="67" bestFit="1" customWidth="1"/>
    <col min="12294" max="12295" width="9.1796875" style="67"/>
    <col min="12296" max="12296" width="4.54296875" style="67" customWidth="1"/>
    <col min="12297" max="12297" width="2" style="67" customWidth="1"/>
    <col min="12298" max="12298" width="0.7265625" style="67" customWidth="1"/>
    <col min="12299" max="12299" width="5.7265625" style="67" bestFit="1" customWidth="1"/>
    <col min="12300" max="12300" width="4.54296875" style="67" bestFit="1" customWidth="1"/>
    <col min="12301" max="12301" width="7" style="67" bestFit="1" customWidth="1"/>
    <col min="12302" max="12544" width="9.1796875" style="67"/>
    <col min="12545" max="12545" width="9.26953125" style="67" customWidth="1"/>
    <col min="12546" max="12546" width="13.1796875" style="67" bestFit="1" customWidth="1"/>
    <col min="12547" max="12547" width="19.1796875" style="67" bestFit="1" customWidth="1"/>
    <col min="12548" max="12548" width="2.54296875" style="67" customWidth="1"/>
    <col min="12549" max="12549" width="9.81640625" style="67" bestFit="1" customWidth="1"/>
    <col min="12550" max="12551" width="9.1796875" style="67"/>
    <col min="12552" max="12552" width="4.54296875" style="67" customWidth="1"/>
    <col min="12553" max="12553" width="2" style="67" customWidth="1"/>
    <col min="12554" max="12554" width="0.7265625" style="67" customWidth="1"/>
    <col min="12555" max="12555" width="5.7265625" style="67" bestFit="1" customWidth="1"/>
    <col min="12556" max="12556" width="4.54296875" style="67" bestFit="1" customWidth="1"/>
    <col min="12557" max="12557" width="7" style="67" bestFit="1" customWidth="1"/>
    <col min="12558" max="12800" width="9.1796875" style="67"/>
    <col min="12801" max="12801" width="9.26953125" style="67" customWidth="1"/>
    <col min="12802" max="12802" width="13.1796875" style="67" bestFit="1" customWidth="1"/>
    <col min="12803" max="12803" width="19.1796875" style="67" bestFit="1" customWidth="1"/>
    <col min="12804" max="12804" width="2.54296875" style="67" customWidth="1"/>
    <col min="12805" max="12805" width="9.81640625" style="67" bestFit="1" customWidth="1"/>
    <col min="12806" max="12807" width="9.1796875" style="67"/>
    <col min="12808" max="12808" width="4.54296875" style="67" customWidth="1"/>
    <col min="12809" max="12809" width="2" style="67" customWidth="1"/>
    <col min="12810" max="12810" width="0.7265625" style="67" customWidth="1"/>
    <col min="12811" max="12811" width="5.7265625" style="67" bestFit="1" customWidth="1"/>
    <col min="12812" max="12812" width="4.54296875" style="67" bestFit="1" customWidth="1"/>
    <col min="12813" max="12813" width="7" style="67" bestFit="1" customWidth="1"/>
    <col min="12814" max="13056" width="9.1796875" style="67"/>
    <col min="13057" max="13057" width="9.26953125" style="67" customWidth="1"/>
    <col min="13058" max="13058" width="13.1796875" style="67" bestFit="1" customWidth="1"/>
    <col min="13059" max="13059" width="19.1796875" style="67" bestFit="1" customWidth="1"/>
    <col min="13060" max="13060" width="2.54296875" style="67" customWidth="1"/>
    <col min="13061" max="13061" width="9.81640625" style="67" bestFit="1" customWidth="1"/>
    <col min="13062" max="13063" width="9.1796875" style="67"/>
    <col min="13064" max="13064" width="4.54296875" style="67" customWidth="1"/>
    <col min="13065" max="13065" width="2" style="67" customWidth="1"/>
    <col min="13066" max="13066" width="0.7265625" style="67" customWidth="1"/>
    <col min="13067" max="13067" width="5.7265625" style="67" bestFit="1" customWidth="1"/>
    <col min="13068" max="13068" width="4.54296875" style="67" bestFit="1" customWidth="1"/>
    <col min="13069" max="13069" width="7" style="67" bestFit="1" customWidth="1"/>
    <col min="13070" max="13312" width="9.1796875" style="67"/>
    <col min="13313" max="13313" width="9.26953125" style="67" customWidth="1"/>
    <col min="13314" max="13314" width="13.1796875" style="67" bestFit="1" customWidth="1"/>
    <col min="13315" max="13315" width="19.1796875" style="67" bestFit="1" customWidth="1"/>
    <col min="13316" max="13316" width="2.54296875" style="67" customWidth="1"/>
    <col min="13317" max="13317" width="9.81640625" style="67" bestFit="1" customWidth="1"/>
    <col min="13318" max="13319" width="9.1796875" style="67"/>
    <col min="13320" max="13320" width="4.54296875" style="67" customWidth="1"/>
    <col min="13321" max="13321" width="2" style="67" customWidth="1"/>
    <col min="13322" max="13322" width="0.7265625" style="67" customWidth="1"/>
    <col min="13323" max="13323" width="5.7265625" style="67" bestFit="1" customWidth="1"/>
    <col min="13324" max="13324" width="4.54296875" style="67" bestFit="1" customWidth="1"/>
    <col min="13325" max="13325" width="7" style="67" bestFit="1" customWidth="1"/>
    <col min="13326" max="13568" width="9.1796875" style="67"/>
    <col min="13569" max="13569" width="9.26953125" style="67" customWidth="1"/>
    <col min="13570" max="13570" width="13.1796875" style="67" bestFit="1" customWidth="1"/>
    <col min="13571" max="13571" width="19.1796875" style="67" bestFit="1" customWidth="1"/>
    <col min="13572" max="13572" width="2.54296875" style="67" customWidth="1"/>
    <col min="13573" max="13573" width="9.81640625" style="67" bestFit="1" customWidth="1"/>
    <col min="13574" max="13575" width="9.1796875" style="67"/>
    <col min="13576" max="13576" width="4.54296875" style="67" customWidth="1"/>
    <col min="13577" max="13577" width="2" style="67" customWidth="1"/>
    <col min="13578" max="13578" width="0.7265625" style="67" customWidth="1"/>
    <col min="13579" max="13579" width="5.7265625" style="67" bestFit="1" customWidth="1"/>
    <col min="13580" max="13580" width="4.54296875" style="67" bestFit="1" customWidth="1"/>
    <col min="13581" max="13581" width="7" style="67" bestFit="1" customWidth="1"/>
    <col min="13582" max="13824" width="9.1796875" style="67"/>
    <col min="13825" max="13825" width="9.26953125" style="67" customWidth="1"/>
    <col min="13826" max="13826" width="13.1796875" style="67" bestFit="1" customWidth="1"/>
    <col min="13827" max="13827" width="19.1796875" style="67" bestFit="1" customWidth="1"/>
    <col min="13828" max="13828" width="2.54296875" style="67" customWidth="1"/>
    <col min="13829" max="13829" width="9.81640625" style="67" bestFit="1" customWidth="1"/>
    <col min="13830" max="13831" width="9.1796875" style="67"/>
    <col min="13832" max="13832" width="4.54296875" style="67" customWidth="1"/>
    <col min="13833" max="13833" width="2" style="67" customWidth="1"/>
    <col min="13834" max="13834" width="0.7265625" style="67" customWidth="1"/>
    <col min="13835" max="13835" width="5.7265625" style="67" bestFit="1" customWidth="1"/>
    <col min="13836" max="13836" width="4.54296875" style="67" bestFit="1" customWidth="1"/>
    <col min="13837" max="13837" width="7" style="67" bestFit="1" customWidth="1"/>
    <col min="13838" max="14080" width="9.1796875" style="67"/>
    <col min="14081" max="14081" width="9.26953125" style="67" customWidth="1"/>
    <col min="14082" max="14082" width="13.1796875" style="67" bestFit="1" customWidth="1"/>
    <col min="14083" max="14083" width="19.1796875" style="67" bestFit="1" customWidth="1"/>
    <col min="14084" max="14084" width="2.54296875" style="67" customWidth="1"/>
    <col min="14085" max="14085" width="9.81640625" style="67" bestFit="1" customWidth="1"/>
    <col min="14086" max="14087" width="9.1796875" style="67"/>
    <col min="14088" max="14088" width="4.54296875" style="67" customWidth="1"/>
    <col min="14089" max="14089" width="2" style="67" customWidth="1"/>
    <col min="14090" max="14090" width="0.7265625" style="67" customWidth="1"/>
    <col min="14091" max="14091" width="5.7265625" style="67" bestFit="1" customWidth="1"/>
    <col min="14092" max="14092" width="4.54296875" style="67" bestFit="1" customWidth="1"/>
    <col min="14093" max="14093" width="7" style="67" bestFit="1" customWidth="1"/>
    <col min="14094" max="14336" width="9.1796875" style="67"/>
    <col min="14337" max="14337" width="9.26953125" style="67" customWidth="1"/>
    <col min="14338" max="14338" width="13.1796875" style="67" bestFit="1" customWidth="1"/>
    <col min="14339" max="14339" width="19.1796875" style="67" bestFit="1" customWidth="1"/>
    <col min="14340" max="14340" width="2.54296875" style="67" customWidth="1"/>
    <col min="14341" max="14341" width="9.81640625" style="67" bestFit="1" customWidth="1"/>
    <col min="14342" max="14343" width="9.1796875" style="67"/>
    <col min="14344" max="14344" width="4.54296875" style="67" customWidth="1"/>
    <col min="14345" max="14345" width="2" style="67" customWidth="1"/>
    <col min="14346" max="14346" width="0.7265625" style="67" customWidth="1"/>
    <col min="14347" max="14347" width="5.7265625" style="67" bestFit="1" customWidth="1"/>
    <col min="14348" max="14348" width="4.54296875" style="67" bestFit="1" customWidth="1"/>
    <col min="14349" max="14349" width="7" style="67" bestFit="1" customWidth="1"/>
    <col min="14350" max="14592" width="9.1796875" style="67"/>
    <col min="14593" max="14593" width="9.26953125" style="67" customWidth="1"/>
    <col min="14594" max="14594" width="13.1796875" style="67" bestFit="1" customWidth="1"/>
    <col min="14595" max="14595" width="19.1796875" style="67" bestFit="1" customWidth="1"/>
    <col min="14596" max="14596" width="2.54296875" style="67" customWidth="1"/>
    <col min="14597" max="14597" width="9.81640625" style="67" bestFit="1" customWidth="1"/>
    <col min="14598" max="14599" width="9.1796875" style="67"/>
    <col min="14600" max="14600" width="4.54296875" style="67" customWidth="1"/>
    <col min="14601" max="14601" width="2" style="67" customWidth="1"/>
    <col min="14602" max="14602" width="0.7265625" style="67" customWidth="1"/>
    <col min="14603" max="14603" width="5.7265625" style="67" bestFit="1" customWidth="1"/>
    <col min="14604" max="14604" width="4.54296875" style="67" bestFit="1" customWidth="1"/>
    <col min="14605" max="14605" width="7" style="67" bestFit="1" customWidth="1"/>
    <col min="14606" max="14848" width="9.1796875" style="67"/>
    <col min="14849" max="14849" width="9.26953125" style="67" customWidth="1"/>
    <col min="14850" max="14850" width="13.1796875" style="67" bestFit="1" customWidth="1"/>
    <col min="14851" max="14851" width="19.1796875" style="67" bestFit="1" customWidth="1"/>
    <col min="14852" max="14852" width="2.54296875" style="67" customWidth="1"/>
    <col min="14853" max="14853" width="9.81640625" style="67" bestFit="1" customWidth="1"/>
    <col min="14854" max="14855" width="9.1796875" style="67"/>
    <col min="14856" max="14856" width="4.54296875" style="67" customWidth="1"/>
    <col min="14857" max="14857" width="2" style="67" customWidth="1"/>
    <col min="14858" max="14858" width="0.7265625" style="67" customWidth="1"/>
    <col min="14859" max="14859" width="5.7265625" style="67" bestFit="1" customWidth="1"/>
    <col min="14860" max="14860" width="4.54296875" style="67" bestFit="1" customWidth="1"/>
    <col min="14861" max="14861" width="7" style="67" bestFit="1" customWidth="1"/>
    <col min="14862" max="15104" width="9.1796875" style="67"/>
    <col min="15105" max="15105" width="9.26953125" style="67" customWidth="1"/>
    <col min="15106" max="15106" width="13.1796875" style="67" bestFit="1" customWidth="1"/>
    <col min="15107" max="15107" width="19.1796875" style="67" bestFit="1" customWidth="1"/>
    <col min="15108" max="15108" width="2.54296875" style="67" customWidth="1"/>
    <col min="15109" max="15109" width="9.81640625" style="67" bestFit="1" customWidth="1"/>
    <col min="15110" max="15111" width="9.1796875" style="67"/>
    <col min="15112" max="15112" width="4.54296875" style="67" customWidth="1"/>
    <col min="15113" max="15113" width="2" style="67" customWidth="1"/>
    <col min="15114" max="15114" width="0.7265625" style="67" customWidth="1"/>
    <col min="15115" max="15115" width="5.7265625" style="67" bestFit="1" customWidth="1"/>
    <col min="15116" max="15116" width="4.54296875" style="67" bestFit="1" customWidth="1"/>
    <col min="15117" max="15117" width="7" style="67" bestFit="1" customWidth="1"/>
    <col min="15118" max="15360" width="9.1796875" style="67"/>
    <col min="15361" max="15361" width="9.26953125" style="67" customWidth="1"/>
    <col min="15362" max="15362" width="13.1796875" style="67" bestFit="1" customWidth="1"/>
    <col min="15363" max="15363" width="19.1796875" style="67" bestFit="1" customWidth="1"/>
    <col min="15364" max="15364" width="2.54296875" style="67" customWidth="1"/>
    <col min="15365" max="15365" width="9.81640625" style="67" bestFit="1" customWidth="1"/>
    <col min="15366" max="15367" width="9.1796875" style="67"/>
    <col min="15368" max="15368" width="4.54296875" style="67" customWidth="1"/>
    <col min="15369" max="15369" width="2" style="67" customWidth="1"/>
    <col min="15370" max="15370" width="0.7265625" style="67" customWidth="1"/>
    <col min="15371" max="15371" width="5.7265625" style="67" bestFit="1" customWidth="1"/>
    <col min="15372" max="15372" width="4.54296875" style="67" bestFit="1" customWidth="1"/>
    <col min="15373" max="15373" width="7" style="67" bestFit="1" customWidth="1"/>
    <col min="15374" max="15616" width="9.1796875" style="67"/>
    <col min="15617" max="15617" width="9.26953125" style="67" customWidth="1"/>
    <col min="15618" max="15618" width="13.1796875" style="67" bestFit="1" customWidth="1"/>
    <col min="15619" max="15619" width="19.1796875" style="67" bestFit="1" customWidth="1"/>
    <col min="15620" max="15620" width="2.54296875" style="67" customWidth="1"/>
    <col min="15621" max="15621" width="9.81640625" style="67" bestFit="1" customWidth="1"/>
    <col min="15622" max="15623" width="9.1796875" style="67"/>
    <col min="15624" max="15624" width="4.54296875" style="67" customWidth="1"/>
    <col min="15625" max="15625" width="2" style="67" customWidth="1"/>
    <col min="15626" max="15626" width="0.7265625" style="67" customWidth="1"/>
    <col min="15627" max="15627" width="5.7265625" style="67" bestFit="1" customWidth="1"/>
    <col min="15628" max="15628" width="4.54296875" style="67" bestFit="1" customWidth="1"/>
    <col min="15629" max="15629" width="7" style="67" bestFit="1" customWidth="1"/>
    <col min="15630" max="15872" width="9.1796875" style="67"/>
    <col min="15873" max="15873" width="9.26953125" style="67" customWidth="1"/>
    <col min="15874" max="15874" width="13.1796875" style="67" bestFit="1" customWidth="1"/>
    <col min="15875" max="15875" width="19.1796875" style="67" bestFit="1" customWidth="1"/>
    <col min="15876" max="15876" width="2.54296875" style="67" customWidth="1"/>
    <col min="15877" max="15877" width="9.81640625" style="67" bestFit="1" customWidth="1"/>
    <col min="15878" max="15879" width="9.1796875" style="67"/>
    <col min="15880" max="15880" width="4.54296875" style="67" customWidth="1"/>
    <col min="15881" max="15881" width="2" style="67" customWidth="1"/>
    <col min="15882" max="15882" width="0.7265625" style="67" customWidth="1"/>
    <col min="15883" max="15883" width="5.7265625" style="67" bestFit="1" customWidth="1"/>
    <col min="15884" max="15884" width="4.54296875" style="67" bestFit="1" customWidth="1"/>
    <col min="15885" max="15885" width="7" style="67" bestFit="1" customWidth="1"/>
    <col min="15886" max="16128" width="9.1796875" style="67"/>
    <col min="16129" max="16129" width="9.26953125" style="67" customWidth="1"/>
    <col min="16130" max="16130" width="13.1796875" style="67" bestFit="1" customWidth="1"/>
    <col min="16131" max="16131" width="19.1796875" style="67" bestFit="1" customWidth="1"/>
    <col min="16132" max="16132" width="2.54296875" style="67" customWidth="1"/>
    <col min="16133" max="16133" width="9.81640625" style="67" bestFit="1" customWidth="1"/>
    <col min="16134" max="16135" width="9.1796875" style="67"/>
    <col min="16136" max="16136" width="4.54296875" style="67" customWidth="1"/>
    <col min="16137" max="16137" width="2" style="67" customWidth="1"/>
    <col min="16138" max="16138" width="0.7265625" style="67" customWidth="1"/>
    <col min="16139" max="16139" width="5.7265625" style="67" bestFit="1" customWidth="1"/>
    <col min="16140" max="16140" width="4.54296875" style="67" bestFit="1" customWidth="1"/>
    <col min="16141" max="16141" width="7" style="67" bestFit="1" customWidth="1"/>
    <col min="16142" max="16384" width="9.1796875" style="67"/>
  </cols>
  <sheetData>
    <row r="1" spans="1:13" ht="25" x14ac:dyDescent="0.5">
      <c r="A1" s="64" t="s">
        <v>964</v>
      </c>
      <c r="B1" s="111"/>
      <c r="C1" s="112"/>
      <c r="D1" s="66"/>
      <c r="E1" s="65"/>
      <c r="F1" s="65"/>
      <c r="G1" s="65"/>
    </row>
    <row r="2" spans="1:13" ht="9.75" customHeight="1" thickBot="1" x14ac:dyDescent="0.55000000000000004">
      <c r="A2" s="64"/>
      <c r="B2" s="111"/>
      <c r="C2" s="112"/>
      <c r="D2" s="66"/>
      <c r="E2" s="65"/>
      <c r="F2" s="65"/>
      <c r="G2" s="65"/>
    </row>
    <row r="3" spans="1:13" ht="25.5" thickBot="1" x14ac:dyDescent="0.55000000000000004">
      <c r="A3" s="68" t="s">
        <v>965</v>
      </c>
      <c r="B3" s="69" t="s">
        <v>966</v>
      </c>
      <c r="C3" s="70" t="s">
        <v>1007</v>
      </c>
      <c r="D3" s="71"/>
      <c r="E3" s="72" t="s">
        <v>1008</v>
      </c>
      <c r="F3" s="65"/>
      <c r="G3" s="65"/>
    </row>
    <row r="4" spans="1:13" ht="22" customHeight="1" x14ac:dyDescent="0.45">
      <c r="A4" s="73">
        <v>1</v>
      </c>
      <c r="B4" s="74" t="s">
        <v>909</v>
      </c>
      <c r="C4" s="75">
        <f>'3.A'!F28</f>
        <v>1625.3429999999998</v>
      </c>
      <c r="D4" s="76"/>
      <c r="E4" s="65"/>
      <c r="F4" s="65"/>
      <c r="G4" s="65"/>
      <c r="J4" s="77"/>
    </row>
    <row r="5" spans="1:13" ht="22" customHeight="1" x14ac:dyDescent="0.45">
      <c r="A5" s="78">
        <v>2</v>
      </c>
      <c r="B5" s="79" t="s">
        <v>921</v>
      </c>
      <c r="C5" s="80">
        <f>'4.B'!F31</f>
        <v>583.79999999999995</v>
      </c>
      <c r="D5" s="76"/>
      <c r="E5" s="420" t="s">
        <v>1011</v>
      </c>
      <c r="F5" s="421"/>
      <c r="G5" s="422"/>
      <c r="H5" s="422"/>
      <c r="I5" s="423"/>
      <c r="J5" s="77"/>
      <c r="K5" s="81"/>
      <c r="L5" s="82"/>
      <c r="M5" s="81"/>
    </row>
    <row r="6" spans="1:13" ht="22" customHeight="1" thickBot="1" x14ac:dyDescent="0.5">
      <c r="A6" s="83">
        <v>3</v>
      </c>
      <c r="B6" s="84" t="s">
        <v>901</v>
      </c>
      <c r="C6" s="85">
        <f>'2.A'!F30</f>
        <v>578.42000000000007</v>
      </c>
      <c r="D6" s="76"/>
      <c r="E6" s="424"/>
      <c r="F6" s="421"/>
      <c r="G6" s="422"/>
      <c r="H6" s="422"/>
      <c r="I6" s="423"/>
      <c r="J6" s="77"/>
      <c r="K6" s="81"/>
      <c r="L6" s="82"/>
      <c r="M6" s="81"/>
    </row>
    <row r="7" spans="1:13" ht="20.149999999999999" customHeight="1" x14ac:dyDescent="0.45">
      <c r="A7" s="86">
        <v>4</v>
      </c>
      <c r="B7" s="87" t="s">
        <v>896</v>
      </c>
      <c r="C7" s="88">
        <f>'1.A'!F31</f>
        <v>459.94999999999993</v>
      </c>
      <c r="D7" s="76"/>
      <c r="E7" s="424"/>
      <c r="F7" s="421"/>
      <c r="G7" s="422"/>
      <c r="H7" s="422"/>
      <c r="I7" s="423"/>
      <c r="K7" s="81"/>
    </row>
    <row r="8" spans="1:13" ht="20.149999999999999" customHeight="1" x14ac:dyDescent="0.45">
      <c r="A8" s="89">
        <v>5</v>
      </c>
      <c r="B8" s="90" t="s">
        <v>907</v>
      </c>
      <c r="C8" s="91">
        <f>'2.C'!F31</f>
        <v>364.33500000000004</v>
      </c>
      <c r="D8" s="76"/>
      <c r="E8" s="424"/>
      <c r="F8" s="421"/>
      <c r="G8" s="422"/>
      <c r="H8" s="422"/>
      <c r="I8" s="423"/>
      <c r="K8" s="81"/>
      <c r="L8" s="82"/>
      <c r="M8" s="81"/>
    </row>
    <row r="9" spans="1:13" ht="20.149999999999999" customHeight="1" x14ac:dyDescent="0.45">
      <c r="A9" s="89">
        <v>6</v>
      </c>
      <c r="B9" s="90" t="s">
        <v>933</v>
      </c>
      <c r="C9" s="91">
        <f>'5.D'!F23</f>
        <v>355</v>
      </c>
      <c r="D9" s="76"/>
      <c r="E9" s="424"/>
      <c r="F9" s="421"/>
      <c r="G9" s="422"/>
      <c r="H9" s="422"/>
      <c r="I9" s="423"/>
      <c r="K9" s="81"/>
    </row>
    <row r="10" spans="1:13" ht="20.149999999999999" customHeight="1" x14ac:dyDescent="0.45">
      <c r="A10" s="89">
        <v>7</v>
      </c>
      <c r="B10" s="90" t="s">
        <v>899</v>
      </c>
      <c r="C10" s="91">
        <f>'1.C'!F31</f>
        <v>293.51299999999998</v>
      </c>
      <c r="D10" s="76"/>
      <c r="E10" s="424"/>
      <c r="F10" s="421"/>
      <c r="G10" s="422"/>
      <c r="H10" s="422"/>
      <c r="I10" s="423"/>
    </row>
    <row r="11" spans="1:13" ht="20.149999999999999" customHeight="1" x14ac:dyDescent="0.45">
      <c r="A11" s="89">
        <v>8</v>
      </c>
      <c r="B11" s="90" t="s">
        <v>914</v>
      </c>
      <c r="C11" s="91">
        <f>'3.C'!F30</f>
        <v>278.39999999999998</v>
      </c>
      <c r="D11" s="76"/>
      <c r="E11" s="424"/>
      <c r="F11" s="421"/>
      <c r="G11" s="422"/>
      <c r="H11" s="422"/>
      <c r="I11" s="423"/>
    </row>
    <row r="12" spans="1:13" ht="20.149999999999999" customHeight="1" x14ac:dyDescent="0.45">
      <c r="A12" s="89">
        <v>9</v>
      </c>
      <c r="B12" s="396" t="s">
        <v>942</v>
      </c>
      <c r="C12" s="91">
        <f>'6.D'!F28</f>
        <v>263</v>
      </c>
      <c r="D12" s="76"/>
      <c r="E12" s="424"/>
      <c r="F12" s="421"/>
      <c r="G12" s="422"/>
      <c r="H12" s="422"/>
      <c r="I12" s="423"/>
    </row>
    <row r="13" spans="1:13" ht="20.149999999999999" customHeight="1" thickBot="1" x14ac:dyDescent="0.5">
      <c r="A13" s="92">
        <v>10</v>
      </c>
      <c r="B13" s="395" t="s">
        <v>918</v>
      </c>
      <c r="C13" s="93">
        <f>'4.A'!F33</f>
        <v>223.7</v>
      </c>
      <c r="D13" s="76"/>
      <c r="E13" s="424"/>
      <c r="F13" s="421"/>
      <c r="G13" s="422"/>
      <c r="H13" s="422"/>
      <c r="I13" s="423"/>
    </row>
    <row r="14" spans="1:13" ht="20.149999999999999" customHeight="1" thickTop="1" x14ac:dyDescent="0.45">
      <c r="A14" s="94">
        <v>11</v>
      </c>
      <c r="B14" s="287" t="s">
        <v>936</v>
      </c>
      <c r="C14" s="98">
        <f>'6.A'!F27</f>
        <v>201</v>
      </c>
      <c r="D14" s="76"/>
      <c r="E14" s="424"/>
      <c r="F14" s="421"/>
      <c r="G14" s="422"/>
      <c r="H14" s="422"/>
      <c r="I14" s="423"/>
    </row>
    <row r="15" spans="1:13" ht="20.149999999999999" customHeight="1" x14ac:dyDescent="0.45">
      <c r="A15" s="135">
        <v>12</v>
      </c>
      <c r="B15" s="95" t="s">
        <v>904</v>
      </c>
      <c r="C15" s="98">
        <f>'2.B'!F29</f>
        <v>194.79999999999998</v>
      </c>
      <c r="D15" s="76"/>
      <c r="E15" s="424"/>
      <c r="F15" s="421"/>
      <c r="G15" s="422"/>
      <c r="H15" s="422"/>
      <c r="I15" s="423"/>
    </row>
    <row r="16" spans="1:13" ht="20.149999999999999" customHeight="1" x14ac:dyDescent="0.45">
      <c r="A16" s="94">
        <v>13</v>
      </c>
      <c r="B16" s="97" t="s">
        <v>916</v>
      </c>
      <c r="C16" s="99">
        <f>'3.D'!F29</f>
        <v>192.5</v>
      </c>
      <c r="D16" s="76"/>
      <c r="E16" s="424"/>
      <c r="F16" s="421"/>
      <c r="G16" s="422"/>
      <c r="H16" s="422"/>
      <c r="I16" s="423"/>
    </row>
    <row r="17" spans="1:9" ht="20.149999999999999" customHeight="1" x14ac:dyDescent="0.45">
      <c r="A17" s="96">
        <v>14</v>
      </c>
      <c r="B17" s="95" t="s">
        <v>931</v>
      </c>
      <c r="C17" s="98">
        <f>'5.C'!F29</f>
        <v>186.3</v>
      </c>
      <c r="D17" s="76"/>
      <c r="E17" s="424"/>
      <c r="F17" s="421"/>
      <c r="G17" s="422"/>
      <c r="H17" s="422"/>
      <c r="I17" s="423"/>
    </row>
    <row r="18" spans="1:9" ht="20.149999999999999" customHeight="1" x14ac:dyDescent="0.45">
      <c r="A18" s="96">
        <v>15</v>
      </c>
      <c r="B18" s="97" t="s">
        <v>912</v>
      </c>
      <c r="C18" s="333">
        <f>'3.B'!F29</f>
        <v>169.3</v>
      </c>
      <c r="D18" s="76"/>
      <c r="E18" s="424"/>
      <c r="F18" s="421"/>
      <c r="G18" s="422"/>
      <c r="H18" s="422"/>
      <c r="I18" s="423"/>
    </row>
    <row r="19" spans="1:9" ht="22" customHeight="1" x14ac:dyDescent="0.45">
      <c r="A19" s="94">
        <v>16</v>
      </c>
      <c r="B19" s="95" t="s">
        <v>865</v>
      </c>
      <c r="C19" s="98">
        <f>'1.B'!F32</f>
        <v>161.94999999999999</v>
      </c>
      <c r="D19" s="76"/>
      <c r="E19" s="424"/>
      <c r="F19" s="421"/>
      <c r="G19" s="422"/>
      <c r="H19" s="422"/>
      <c r="I19" s="423"/>
    </row>
    <row r="20" spans="1:9" ht="22" customHeight="1" x14ac:dyDescent="0.45">
      <c r="A20" s="96">
        <v>17</v>
      </c>
      <c r="B20" s="97" t="s">
        <v>923</v>
      </c>
      <c r="C20" s="99">
        <f>'4.C'!F31</f>
        <v>137.85000000000002</v>
      </c>
      <c r="D20" s="76"/>
      <c r="E20" s="424"/>
      <c r="F20" s="421"/>
      <c r="G20" s="422"/>
      <c r="H20" s="422"/>
      <c r="I20" s="423"/>
    </row>
    <row r="21" spans="1:9" ht="22" customHeight="1" thickBot="1" x14ac:dyDescent="0.5">
      <c r="A21" s="100">
        <v>18</v>
      </c>
      <c r="B21" s="336" t="s">
        <v>958</v>
      </c>
      <c r="C21" s="136">
        <f>'9.A'!F29</f>
        <v>125.55</v>
      </c>
      <c r="D21" s="76"/>
      <c r="E21" s="424"/>
      <c r="F21" s="421"/>
      <c r="G21" s="422"/>
      <c r="H21" s="422"/>
      <c r="I21" s="423"/>
    </row>
    <row r="22" spans="1:9" ht="22" customHeight="1" x14ac:dyDescent="0.45">
      <c r="A22" s="94">
        <v>19</v>
      </c>
      <c r="B22" s="337" t="s">
        <v>940</v>
      </c>
      <c r="C22" s="332">
        <f>'6.C'!F27</f>
        <v>91</v>
      </c>
      <c r="D22" s="76"/>
      <c r="E22" s="424"/>
      <c r="F22" s="421"/>
      <c r="G22" s="422"/>
      <c r="H22" s="422"/>
      <c r="I22" s="423"/>
    </row>
    <row r="23" spans="1:9" ht="22" customHeight="1" x14ac:dyDescent="0.45">
      <c r="A23" s="96">
        <v>20</v>
      </c>
      <c r="B23" s="97" t="s">
        <v>962</v>
      </c>
      <c r="C23" s="334">
        <f>'9.C'!F26</f>
        <v>77</v>
      </c>
      <c r="D23" s="76"/>
      <c r="E23" s="424"/>
      <c r="F23" s="421"/>
      <c r="G23" s="422"/>
      <c r="H23" s="422"/>
      <c r="I23" s="423"/>
    </row>
    <row r="24" spans="1:9" ht="22" customHeight="1" x14ac:dyDescent="0.45">
      <c r="A24" s="96">
        <v>21</v>
      </c>
      <c r="B24" s="97" t="s">
        <v>938</v>
      </c>
      <c r="C24" s="334">
        <f>'6.B'!F26</f>
        <v>59.57</v>
      </c>
      <c r="D24" s="76"/>
      <c r="E24" s="424"/>
      <c r="F24" s="421"/>
      <c r="G24" s="422"/>
      <c r="H24" s="422"/>
      <c r="I24" s="423"/>
    </row>
    <row r="25" spans="1:9" ht="22" customHeight="1" x14ac:dyDescent="0.45">
      <c r="A25" s="96">
        <v>22</v>
      </c>
      <c r="B25" s="97" t="s">
        <v>928</v>
      </c>
      <c r="C25" s="333">
        <f>'5.B'!F25</f>
        <v>56.5</v>
      </c>
      <c r="D25" s="76"/>
      <c r="E25" s="424"/>
      <c r="F25" s="421"/>
      <c r="G25" s="422"/>
      <c r="H25" s="422"/>
      <c r="I25" s="423"/>
    </row>
    <row r="26" spans="1:9" ht="22" customHeight="1" x14ac:dyDescent="0.45">
      <c r="A26" s="94">
        <v>23</v>
      </c>
      <c r="B26" s="97" t="s">
        <v>950</v>
      </c>
      <c r="C26" s="334">
        <f>'7.C'!F28</f>
        <v>55.7</v>
      </c>
      <c r="D26" s="76"/>
      <c r="E26" s="425"/>
      <c r="F26" s="423"/>
      <c r="G26" s="423"/>
      <c r="H26" s="423"/>
      <c r="I26" s="423"/>
    </row>
    <row r="27" spans="1:9" ht="22" customHeight="1" x14ac:dyDescent="0.45">
      <c r="A27" s="96">
        <v>24</v>
      </c>
      <c r="B27" s="95" t="s">
        <v>955</v>
      </c>
      <c r="C27" s="335">
        <f>'8.B'!F29</f>
        <v>53.3</v>
      </c>
      <c r="D27" s="76"/>
      <c r="E27" s="425"/>
      <c r="F27" s="423"/>
      <c r="G27" s="423"/>
      <c r="H27" s="423"/>
      <c r="I27" s="423"/>
    </row>
    <row r="28" spans="1:9" ht="22" customHeight="1" x14ac:dyDescent="0.45">
      <c r="A28" s="96">
        <v>25</v>
      </c>
      <c r="B28" s="97" t="s">
        <v>947</v>
      </c>
      <c r="C28" s="333">
        <f>'7.A'!F29</f>
        <v>46.7</v>
      </c>
      <c r="D28" s="76"/>
      <c r="E28" s="425"/>
      <c r="F28" s="423"/>
      <c r="G28" s="423"/>
      <c r="H28" s="423"/>
      <c r="I28" s="423"/>
    </row>
    <row r="29" spans="1:9" ht="22" customHeight="1" x14ac:dyDescent="0.45">
      <c r="A29" s="94">
        <v>26</v>
      </c>
      <c r="B29" s="97" t="s">
        <v>948</v>
      </c>
      <c r="C29" s="333">
        <f>'7.B'!F29</f>
        <v>18</v>
      </c>
      <c r="D29" s="76"/>
      <c r="E29" s="425"/>
      <c r="F29" s="423"/>
      <c r="G29" s="423"/>
      <c r="H29" s="423"/>
      <c r="I29" s="423"/>
    </row>
    <row r="30" spans="1:9" ht="22" customHeight="1" x14ac:dyDescent="0.45">
      <c r="A30" s="96">
        <v>27</v>
      </c>
      <c r="B30" s="95" t="s">
        <v>960</v>
      </c>
      <c r="C30" s="332">
        <f>'9.B'!F29</f>
        <v>13</v>
      </c>
      <c r="D30" s="76"/>
      <c r="E30" s="425"/>
      <c r="F30" s="423"/>
      <c r="G30" s="423"/>
      <c r="H30" s="423"/>
      <c r="I30" s="423"/>
    </row>
    <row r="31" spans="1:9" ht="22" customHeight="1" x14ac:dyDescent="0.45">
      <c r="A31" s="96">
        <v>28</v>
      </c>
      <c r="B31" s="223" t="s">
        <v>927</v>
      </c>
      <c r="C31" s="329">
        <f>'5.A'!F27</f>
        <v>0</v>
      </c>
      <c r="D31" s="76"/>
      <c r="E31" s="425"/>
      <c r="F31" s="423"/>
      <c r="G31" s="423"/>
      <c r="H31" s="423"/>
      <c r="I31" s="423"/>
    </row>
    <row r="32" spans="1:9" ht="22" customHeight="1" x14ac:dyDescent="0.5">
      <c r="A32" s="94">
        <v>29</v>
      </c>
      <c r="B32" s="223" t="s">
        <v>952</v>
      </c>
      <c r="C32" s="330">
        <f>'8.A'!F27</f>
        <v>0</v>
      </c>
      <c r="D32" s="76"/>
      <c r="E32" s="425"/>
      <c r="F32" s="423"/>
      <c r="G32" s="423"/>
      <c r="H32" s="423"/>
      <c r="I32" s="423"/>
    </row>
    <row r="33" spans="1:9" ht="22" customHeight="1" thickBot="1" x14ac:dyDescent="0.5">
      <c r="A33" s="139">
        <v>30</v>
      </c>
      <c r="B33" s="280" t="s">
        <v>956</v>
      </c>
      <c r="C33" s="331">
        <f>'8.C'!F26</f>
        <v>0</v>
      </c>
      <c r="D33" s="76"/>
      <c r="E33" s="101"/>
      <c r="F33" s="102"/>
      <c r="G33" s="426" t="s">
        <v>967</v>
      </c>
      <c r="H33" s="427"/>
      <c r="I33" s="427"/>
    </row>
    <row r="34" spans="1:9" ht="30" customHeight="1" thickBot="1" x14ac:dyDescent="0.65">
      <c r="A34" s="103"/>
      <c r="B34" s="137" t="s">
        <v>863</v>
      </c>
      <c r="C34" s="138">
        <f>SUM(C4:C33)</f>
        <v>6865.4809999999998</v>
      </c>
      <c r="D34" s="104"/>
      <c r="E34" s="101"/>
      <c r="F34" s="105"/>
      <c r="G34" s="106"/>
    </row>
    <row r="35" spans="1:9" x14ac:dyDescent="0.35">
      <c r="D35" s="107"/>
      <c r="E35" s="108"/>
      <c r="F35" s="109"/>
    </row>
    <row r="36" spans="1:9" x14ac:dyDescent="0.35">
      <c r="D36" s="107"/>
    </row>
    <row r="37" spans="1:9" x14ac:dyDescent="0.35">
      <c r="D37" s="107"/>
    </row>
  </sheetData>
  <sortState ref="B10:C22">
    <sortCondition descending="1" ref="C10:C22"/>
  </sortState>
  <mergeCells count="2">
    <mergeCell ref="E5:I32"/>
    <mergeCell ref="G33:I33"/>
  </mergeCells>
  <pageMargins left="0.25" right="0.25" top="0.75" bottom="0.75" header="0.3" footer="0.3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</sheetPr>
  <dimension ref="A1:H34"/>
  <sheetViews>
    <sheetView zoomScaleNormal="100" workbookViewId="0">
      <selection activeCell="F4" sqref="F4"/>
    </sheetView>
  </sheetViews>
  <sheetFormatPr defaultRowHeight="14.5" x14ac:dyDescent="0.35"/>
  <cols>
    <col min="1" max="1" width="3.81640625" customWidth="1"/>
    <col min="2" max="2" width="14" bestFit="1" customWidth="1"/>
    <col min="3" max="3" width="14.453125" bestFit="1" customWidth="1"/>
    <col min="4" max="4" width="10.54296875" customWidth="1"/>
    <col min="5" max="5" width="10.54296875" style="116" customWidth="1"/>
    <col min="6" max="6" width="6.81640625" bestFit="1" customWidth="1"/>
    <col min="7" max="7" width="3.453125" bestFit="1" customWidth="1"/>
  </cols>
  <sheetData>
    <row r="1" spans="1:7" s="1" customFormat="1" ht="15.5" x14ac:dyDescent="0.35">
      <c r="A1" s="2" t="s">
        <v>898</v>
      </c>
      <c r="B1" s="3"/>
      <c r="C1" s="3"/>
      <c r="D1" s="3"/>
      <c r="E1" s="5"/>
      <c r="F1" s="3"/>
      <c r="G1" s="3"/>
    </row>
    <row r="2" spans="1:7" x14ac:dyDescent="0.35">
      <c r="A2" s="4" t="s">
        <v>897</v>
      </c>
      <c r="B2" s="3"/>
      <c r="C2" s="3"/>
      <c r="D2" s="3"/>
      <c r="E2" s="5"/>
      <c r="F2" s="3"/>
      <c r="G2" s="3"/>
    </row>
    <row r="3" spans="1:7" ht="16" thickBot="1" x14ac:dyDescent="0.4">
      <c r="A3" s="2"/>
      <c r="B3" s="2"/>
      <c r="C3" s="2"/>
      <c r="D3" s="5" t="s">
        <v>861</v>
      </c>
      <c r="E3" s="5" t="s">
        <v>862</v>
      </c>
      <c r="F3" s="3" t="s">
        <v>863</v>
      </c>
      <c r="G3" s="3"/>
    </row>
    <row r="4" spans="1:7" ht="16" thickBot="1" x14ac:dyDescent="0.4">
      <c r="A4" s="120">
        <v>1</v>
      </c>
      <c r="B4" s="121" t="s">
        <v>49</v>
      </c>
      <c r="C4" s="122" t="s">
        <v>50</v>
      </c>
      <c r="D4" s="129"/>
      <c r="E4" s="124">
        <v>64.5</v>
      </c>
      <c r="F4" s="124">
        <f t="shared" ref="F4:F31" si="0">SUM(D4:E4)</f>
        <v>64.5</v>
      </c>
      <c r="G4" s="125" t="s">
        <v>865</v>
      </c>
    </row>
    <row r="5" spans="1:7" ht="15.5" x14ac:dyDescent="0.35">
      <c r="A5" s="255">
        <v>2</v>
      </c>
      <c r="B5" s="54" t="s">
        <v>85</v>
      </c>
      <c r="C5" s="55" t="s">
        <v>17</v>
      </c>
      <c r="D5" s="253">
        <v>1</v>
      </c>
      <c r="E5" s="254">
        <v>21.6</v>
      </c>
      <c r="F5" s="9">
        <f t="shared" si="0"/>
        <v>22.6</v>
      </c>
      <c r="G5" s="10" t="s">
        <v>865</v>
      </c>
    </row>
    <row r="6" spans="1:7" ht="15.5" x14ac:dyDescent="0.35">
      <c r="A6" s="42">
        <v>3</v>
      </c>
      <c r="B6" s="117" t="s">
        <v>73</v>
      </c>
      <c r="C6" s="118" t="s">
        <v>74</v>
      </c>
      <c r="D6" s="13"/>
      <c r="E6" s="14">
        <v>19.899999999999999</v>
      </c>
      <c r="F6" s="15">
        <f t="shared" si="0"/>
        <v>19.899999999999999</v>
      </c>
      <c r="G6" s="16" t="s">
        <v>865</v>
      </c>
    </row>
    <row r="7" spans="1:7" ht="15.5" x14ac:dyDescent="0.35">
      <c r="A7" s="43">
        <v>4</v>
      </c>
      <c r="B7" s="56" t="s">
        <v>75</v>
      </c>
      <c r="C7" s="57" t="s">
        <v>76</v>
      </c>
      <c r="D7" s="19">
        <v>18.25</v>
      </c>
      <c r="E7" s="20"/>
      <c r="F7" s="21">
        <f t="shared" si="0"/>
        <v>18.25</v>
      </c>
      <c r="G7" s="22" t="s">
        <v>865</v>
      </c>
    </row>
    <row r="8" spans="1:7" ht="15.5" x14ac:dyDescent="0.35">
      <c r="A8" s="43">
        <v>5</v>
      </c>
      <c r="B8" s="56" t="s">
        <v>88</v>
      </c>
      <c r="C8" s="57" t="s">
        <v>89</v>
      </c>
      <c r="D8" s="13"/>
      <c r="E8" s="14">
        <v>15</v>
      </c>
      <c r="F8" s="21">
        <f t="shared" si="0"/>
        <v>15</v>
      </c>
      <c r="G8" s="22" t="s">
        <v>865</v>
      </c>
    </row>
    <row r="9" spans="1:7" ht="16" thickBot="1" x14ac:dyDescent="0.4">
      <c r="A9" s="51">
        <v>6</v>
      </c>
      <c r="B9" s="58" t="s">
        <v>69</v>
      </c>
      <c r="C9" s="59" t="s">
        <v>70</v>
      </c>
      <c r="D9" s="62"/>
      <c r="E9" s="63">
        <v>13.2</v>
      </c>
      <c r="F9" s="53">
        <f t="shared" si="0"/>
        <v>13.2</v>
      </c>
      <c r="G9" s="37" t="s">
        <v>865</v>
      </c>
    </row>
    <row r="10" spans="1:7" ht="15.5" x14ac:dyDescent="0.35">
      <c r="A10" s="42">
        <v>7</v>
      </c>
      <c r="B10" s="117" t="s">
        <v>63</v>
      </c>
      <c r="C10" s="118" t="s">
        <v>64</v>
      </c>
      <c r="D10" s="13"/>
      <c r="E10" s="14">
        <v>6</v>
      </c>
      <c r="F10" s="15">
        <f t="shared" si="0"/>
        <v>6</v>
      </c>
      <c r="G10" s="16" t="s">
        <v>865</v>
      </c>
    </row>
    <row r="11" spans="1:7" ht="15.5" x14ac:dyDescent="0.35">
      <c r="A11" s="43">
        <v>8</v>
      </c>
      <c r="B11" s="56" t="s">
        <v>98</v>
      </c>
      <c r="C11" s="57" t="s">
        <v>99</v>
      </c>
      <c r="D11" s="29"/>
      <c r="E11" s="20">
        <v>2.5</v>
      </c>
      <c r="F11" s="21">
        <f t="shared" si="0"/>
        <v>2.5</v>
      </c>
      <c r="G11" s="22" t="s">
        <v>865</v>
      </c>
    </row>
    <row r="12" spans="1:7" ht="15.5" x14ac:dyDescent="0.35">
      <c r="A12" s="43">
        <v>9</v>
      </c>
      <c r="B12" s="56" t="s">
        <v>51</v>
      </c>
      <c r="C12" s="57" t="s">
        <v>52</v>
      </c>
      <c r="D12" s="19"/>
      <c r="E12" s="20"/>
      <c r="F12" s="21">
        <f t="shared" si="0"/>
        <v>0</v>
      </c>
      <c r="G12" s="22" t="s">
        <v>865</v>
      </c>
    </row>
    <row r="13" spans="1:7" ht="15.5" x14ac:dyDescent="0.35">
      <c r="A13" s="43">
        <v>10</v>
      </c>
      <c r="B13" s="56" t="s">
        <v>53</v>
      </c>
      <c r="C13" s="57" t="s">
        <v>54</v>
      </c>
      <c r="D13" s="19"/>
      <c r="E13" s="20"/>
      <c r="F13" s="21">
        <f t="shared" si="0"/>
        <v>0</v>
      </c>
      <c r="G13" s="22" t="s">
        <v>865</v>
      </c>
    </row>
    <row r="14" spans="1:7" ht="15.5" x14ac:dyDescent="0.35">
      <c r="A14" s="43">
        <v>11</v>
      </c>
      <c r="B14" s="56" t="s">
        <v>55</v>
      </c>
      <c r="C14" s="57" t="s">
        <v>56</v>
      </c>
      <c r="D14" s="13"/>
      <c r="E14" s="14"/>
      <c r="F14" s="21">
        <f t="shared" si="0"/>
        <v>0</v>
      </c>
      <c r="G14" s="22" t="s">
        <v>865</v>
      </c>
    </row>
    <row r="15" spans="1:7" ht="15.5" x14ac:dyDescent="0.35">
      <c r="A15" s="43">
        <v>12</v>
      </c>
      <c r="B15" s="56" t="s">
        <v>57</v>
      </c>
      <c r="C15" s="57" t="s">
        <v>7</v>
      </c>
      <c r="D15" s="127"/>
      <c r="E15" s="128"/>
      <c r="F15" s="21">
        <f t="shared" si="0"/>
        <v>0</v>
      </c>
      <c r="G15" s="22" t="s">
        <v>865</v>
      </c>
    </row>
    <row r="16" spans="1:7" ht="15.5" x14ac:dyDescent="0.35">
      <c r="A16" s="43">
        <v>13</v>
      </c>
      <c r="B16" s="56" t="s">
        <v>58</v>
      </c>
      <c r="C16" s="57" t="s">
        <v>59</v>
      </c>
      <c r="D16" s="19"/>
      <c r="E16" s="20"/>
      <c r="F16" s="21">
        <f t="shared" si="0"/>
        <v>0</v>
      </c>
      <c r="G16" s="22" t="s">
        <v>865</v>
      </c>
    </row>
    <row r="17" spans="1:8" ht="15.5" x14ac:dyDescent="0.35">
      <c r="A17" s="43">
        <v>14</v>
      </c>
      <c r="B17" s="56" t="s">
        <v>60</v>
      </c>
      <c r="C17" s="57" t="s">
        <v>7</v>
      </c>
      <c r="D17" s="19"/>
      <c r="E17" s="20"/>
      <c r="F17" s="21">
        <f t="shared" si="0"/>
        <v>0</v>
      </c>
      <c r="G17" s="22" t="s">
        <v>865</v>
      </c>
    </row>
    <row r="18" spans="1:8" ht="15.5" x14ac:dyDescent="0.35">
      <c r="A18" s="43">
        <v>15</v>
      </c>
      <c r="B18" s="56" t="s">
        <v>61</v>
      </c>
      <c r="C18" s="57" t="s">
        <v>62</v>
      </c>
      <c r="D18" s="13"/>
      <c r="E18" s="14"/>
      <c r="F18" s="21">
        <f t="shared" si="0"/>
        <v>0</v>
      </c>
      <c r="G18" s="22" t="s">
        <v>865</v>
      </c>
    </row>
    <row r="19" spans="1:8" ht="15.5" x14ac:dyDescent="0.35">
      <c r="A19" s="43">
        <v>16</v>
      </c>
      <c r="B19" s="56" t="s">
        <v>65</v>
      </c>
      <c r="C19" s="57" t="s">
        <v>66</v>
      </c>
      <c r="D19" s="19"/>
      <c r="E19" s="20"/>
      <c r="F19" s="21">
        <f t="shared" si="0"/>
        <v>0</v>
      </c>
      <c r="G19" s="22" t="s">
        <v>865</v>
      </c>
    </row>
    <row r="20" spans="1:8" ht="15.5" x14ac:dyDescent="0.35">
      <c r="A20" s="43">
        <v>17</v>
      </c>
      <c r="B20" s="56" t="s">
        <v>67</v>
      </c>
      <c r="C20" s="57" t="s">
        <v>17</v>
      </c>
      <c r="D20" s="13"/>
      <c r="E20" s="14"/>
      <c r="F20" s="21">
        <f t="shared" si="0"/>
        <v>0</v>
      </c>
      <c r="G20" s="22" t="s">
        <v>865</v>
      </c>
    </row>
    <row r="21" spans="1:8" ht="15.5" x14ac:dyDescent="0.35">
      <c r="A21" s="43">
        <v>18</v>
      </c>
      <c r="B21" s="56" t="s">
        <v>68</v>
      </c>
      <c r="C21" s="57" t="s">
        <v>35</v>
      </c>
      <c r="D21" s="19"/>
      <c r="E21" s="20"/>
      <c r="F21" s="21">
        <f t="shared" si="0"/>
        <v>0</v>
      </c>
      <c r="G21" s="22" t="s">
        <v>865</v>
      </c>
    </row>
    <row r="22" spans="1:8" ht="15.5" x14ac:dyDescent="0.35">
      <c r="A22" s="43">
        <v>19</v>
      </c>
      <c r="B22" s="56" t="s">
        <v>71</v>
      </c>
      <c r="C22" s="57" t="s">
        <v>72</v>
      </c>
      <c r="D22" s="19"/>
      <c r="E22" s="20"/>
      <c r="F22" s="21">
        <f t="shared" si="0"/>
        <v>0</v>
      </c>
      <c r="G22" s="22" t="s">
        <v>865</v>
      </c>
    </row>
    <row r="23" spans="1:8" ht="15.5" x14ac:dyDescent="0.35">
      <c r="A23" s="43">
        <v>20</v>
      </c>
      <c r="B23" s="56" t="s">
        <v>77</v>
      </c>
      <c r="C23" s="57" t="s">
        <v>78</v>
      </c>
      <c r="D23" s="126"/>
      <c r="E23" s="21"/>
      <c r="F23" s="21">
        <f t="shared" si="0"/>
        <v>0</v>
      </c>
      <c r="G23" s="22" t="s">
        <v>865</v>
      </c>
    </row>
    <row r="24" spans="1:8" ht="15.5" x14ac:dyDescent="0.35">
      <c r="A24" s="43">
        <v>21</v>
      </c>
      <c r="B24" s="56" t="s">
        <v>79</v>
      </c>
      <c r="C24" s="57" t="s">
        <v>80</v>
      </c>
      <c r="D24" s="19"/>
      <c r="E24" s="20"/>
      <c r="F24" s="21">
        <f t="shared" si="0"/>
        <v>0</v>
      </c>
      <c r="G24" s="22" t="s">
        <v>865</v>
      </c>
    </row>
    <row r="25" spans="1:8" ht="15.5" x14ac:dyDescent="0.35">
      <c r="A25" s="43">
        <v>22</v>
      </c>
      <c r="B25" s="56" t="s">
        <v>81</v>
      </c>
      <c r="C25" s="57" t="s">
        <v>82</v>
      </c>
      <c r="D25" s="19"/>
      <c r="E25" s="20"/>
      <c r="F25" s="21">
        <f t="shared" si="0"/>
        <v>0</v>
      </c>
      <c r="G25" s="22" t="s">
        <v>865</v>
      </c>
    </row>
    <row r="26" spans="1:8" ht="15.5" x14ac:dyDescent="0.35">
      <c r="A26" s="43">
        <v>23</v>
      </c>
      <c r="B26" s="56" t="s">
        <v>83</v>
      </c>
      <c r="C26" s="57" t="s">
        <v>84</v>
      </c>
      <c r="D26" s="19"/>
      <c r="E26" s="20"/>
      <c r="F26" s="21">
        <f t="shared" si="0"/>
        <v>0</v>
      </c>
      <c r="G26" s="22" t="s">
        <v>865</v>
      </c>
    </row>
    <row r="27" spans="1:8" ht="15.5" x14ac:dyDescent="0.35">
      <c r="A27" s="43">
        <v>24</v>
      </c>
      <c r="B27" s="56" t="s">
        <v>86</v>
      </c>
      <c r="C27" s="57" t="s">
        <v>87</v>
      </c>
      <c r="D27" s="27"/>
      <c r="E27" s="28"/>
      <c r="F27" s="21">
        <f t="shared" si="0"/>
        <v>0</v>
      </c>
      <c r="G27" s="22" t="s">
        <v>865</v>
      </c>
    </row>
    <row r="28" spans="1:8" ht="15.5" x14ac:dyDescent="0.35">
      <c r="A28" s="43">
        <v>25</v>
      </c>
      <c r="B28" s="56" t="s">
        <v>90</v>
      </c>
      <c r="C28" s="57" t="s">
        <v>91</v>
      </c>
      <c r="D28" s="19"/>
      <c r="E28" s="20"/>
      <c r="F28" s="21">
        <f t="shared" si="0"/>
        <v>0</v>
      </c>
      <c r="G28" s="22" t="s">
        <v>865</v>
      </c>
    </row>
    <row r="29" spans="1:8" ht="15.5" x14ac:dyDescent="0.35">
      <c r="A29" s="43">
        <v>26</v>
      </c>
      <c r="B29" s="56" t="s">
        <v>92</v>
      </c>
      <c r="C29" s="57" t="s">
        <v>93</v>
      </c>
      <c r="D29" s="29"/>
      <c r="E29" s="20"/>
      <c r="F29" s="21">
        <f t="shared" si="0"/>
        <v>0</v>
      </c>
      <c r="G29" s="22" t="s">
        <v>865</v>
      </c>
    </row>
    <row r="30" spans="1:8" ht="15.5" x14ac:dyDescent="0.35">
      <c r="A30" s="43">
        <v>27</v>
      </c>
      <c r="B30" s="56" t="s">
        <v>94</v>
      </c>
      <c r="C30" s="57" t="s">
        <v>95</v>
      </c>
      <c r="D30" s="29"/>
      <c r="E30" s="20"/>
      <c r="F30" s="21">
        <f t="shared" si="0"/>
        <v>0</v>
      </c>
      <c r="G30" s="22" t="s">
        <v>865</v>
      </c>
    </row>
    <row r="31" spans="1:8" ht="16" thickBot="1" x14ac:dyDescent="0.4">
      <c r="A31" s="51">
        <v>28</v>
      </c>
      <c r="B31" s="58" t="s">
        <v>96</v>
      </c>
      <c r="C31" s="59" t="s">
        <v>97</v>
      </c>
      <c r="D31" s="62"/>
      <c r="E31" s="63"/>
      <c r="F31" s="53">
        <f t="shared" si="0"/>
        <v>0</v>
      </c>
      <c r="G31" s="37" t="s">
        <v>865</v>
      </c>
      <c r="H31" s="227">
        <f>8/28</f>
        <v>0.2857142857142857</v>
      </c>
    </row>
    <row r="32" spans="1:8" ht="15" thickBot="1" x14ac:dyDescent="0.4">
      <c r="A32" s="3"/>
      <c r="B32" s="3"/>
      <c r="C32" s="3"/>
      <c r="D32" s="48">
        <f>SUM(D4:D31)</f>
        <v>19.25</v>
      </c>
      <c r="E32" s="48">
        <f>SUM(E4:E31)</f>
        <v>142.69999999999999</v>
      </c>
      <c r="F32" s="49">
        <f>SUM(F4:F31)</f>
        <v>161.94999999999999</v>
      </c>
      <c r="G32" s="3"/>
    </row>
    <row r="33" spans="1:7" ht="15" thickBot="1" x14ac:dyDescent="0.4">
      <c r="A33" s="3"/>
      <c r="B33" s="3"/>
      <c r="C33" s="3"/>
      <c r="D33" s="5"/>
      <c r="E33" s="5"/>
      <c r="F33" s="40">
        <f>SUM(D32:E32)</f>
        <v>161.94999999999999</v>
      </c>
      <c r="G33" s="3"/>
    </row>
    <row r="34" spans="1:7" x14ac:dyDescent="0.35">
      <c r="A34" s="1"/>
      <c r="B34" s="1"/>
      <c r="C34" s="1"/>
      <c r="D34" s="1"/>
      <c r="E34" s="248"/>
      <c r="F34" s="1"/>
      <c r="G34" s="1"/>
    </row>
  </sheetData>
  <sortState ref="B4:F31">
    <sortCondition descending="1" ref="F4:F31"/>
  </sortState>
  <pageMargins left="0.7" right="0.7" top="0.75" bottom="0.75" header="0.3" footer="0.3"/>
  <pageSetup orientation="portrait" horizontalDpi="4294967295" verticalDpi="4294967295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55"/>
  <sheetViews>
    <sheetView workbookViewId="0"/>
  </sheetViews>
  <sheetFormatPr defaultRowHeight="26" x14ac:dyDescent="0.6"/>
  <cols>
    <col min="1" max="1" width="5.26953125" style="142" bestFit="1" customWidth="1"/>
    <col min="2" max="2" width="3.1796875" style="188" customWidth="1"/>
    <col min="3" max="3" width="20.08984375" style="273" bestFit="1" customWidth="1"/>
    <col min="4" max="4" width="22.453125" style="274" bestFit="1" customWidth="1"/>
    <col min="5" max="6" width="5.81640625" style="189" bestFit="1" customWidth="1"/>
    <col min="7" max="7" width="11.7265625" style="190" customWidth="1"/>
    <col min="8" max="8" width="3.6328125" style="191" bestFit="1" customWidth="1"/>
    <col min="9" max="9" width="1.26953125" style="146" customWidth="1"/>
    <col min="10" max="257" width="8.7265625" style="142"/>
    <col min="258" max="258" width="5.26953125" style="142" bestFit="1" customWidth="1"/>
    <col min="259" max="259" width="3.1796875" style="142" customWidth="1"/>
    <col min="260" max="260" width="47.1796875" style="142" bestFit="1" customWidth="1"/>
    <col min="261" max="262" width="7" style="142" bestFit="1" customWidth="1"/>
    <col min="263" max="263" width="11.54296875" style="142" bestFit="1" customWidth="1"/>
    <col min="264" max="264" width="3.81640625" style="142" bestFit="1" customWidth="1"/>
    <col min="265" max="265" width="1.26953125" style="142" customWidth="1"/>
    <col min="266" max="513" width="8.7265625" style="142"/>
    <col min="514" max="514" width="5.26953125" style="142" bestFit="1" customWidth="1"/>
    <col min="515" max="515" width="3.1796875" style="142" customWidth="1"/>
    <col min="516" max="516" width="47.1796875" style="142" bestFit="1" customWidth="1"/>
    <col min="517" max="518" width="7" style="142" bestFit="1" customWidth="1"/>
    <col min="519" max="519" width="11.54296875" style="142" bestFit="1" customWidth="1"/>
    <col min="520" max="520" width="3.81640625" style="142" bestFit="1" customWidth="1"/>
    <col min="521" max="521" width="1.26953125" style="142" customWidth="1"/>
    <col min="522" max="769" width="8.7265625" style="142"/>
    <col min="770" max="770" width="5.26953125" style="142" bestFit="1" customWidth="1"/>
    <col min="771" max="771" width="3.1796875" style="142" customWidth="1"/>
    <col min="772" max="772" width="47.1796875" style="142" bestFit="1" customWidth="1"/>
    <col min="773" max="774" width="7" style="142" bestFit="1" customWidth="1"/>
    <col min="775" max="775" width="11.54296875" style="142" bestFit="1" customWidth="1"/>
    <col min="776" max="776" width="3.81640625" style="142" bestFit="1" customWidth="1"/>
    <col min="777" max="777" width="1.26953125" style="142" customWidth="1"/>
    <col min="778" max="1025" width="8.7265625" style="142"/>
    <col min="1026" max="1026" width="5.26953125" style="142" bestFit="1" customWidth="1"/>
    <col min="1027" max="1027" width="3.1796875" style="142" customWidth="1"/>
    <col min="1028" max="1028" width="47.1796875" style="142" bestFit="1" customWidth="1"/>
    <col min="1029" max="1030" width="7" style="142" bestFit="1" customWidth="1"/>
    <col min="1031" max="1031" width="11.54296875" style="142" bestFit="1" customWidth="1"/>
    <col min="1032" max="1032" width="3.81640625" style="142" bestFit="1" customWidth="1"/>
    <col min="1033" max="1033" width="1.26953125" style="142" customWidth="1"/>
    <col min="1034" max="1281" width="8.7265625" style="142"/>
    <col min="1282" max="1282" width="5.26953125" style="142" bestFit="1" customWidth="1"/>
    <col min="1283" max="1283" width="3.1796875" style="142" customWidth="1"/>
    <col min="1284" max="1284" width="47.1796875" style="142" bestFit="1" customWidth="1"/>
    <col min="1285" max="1286" width="7" style="142" bestFit="1" customWidth="1"/>
    <col min="1287" max="1287" width="11.54296875" style="142" bestFit="1" customWidth="1"/>
    <col min="1288" max="1288" width="3.81640625" style="142" bestFit="1" customWidth="1"/>
    <col min="1289" max="1289" width="1.26953125" style="142" customWidth="1"/>
    <col min="1290" max="1537" width="8.7265625" style="142"/>
    <col min="1538" max="1538" width="5.26953125" style="142" bestFit="1" customWidth="1"/>
    <col min="1539" max="1539" width="3.1796875" style="142" customWidth="1"/>
    <col min="1540" max="1540" width="47.1796875" style="142" bestFit="1" customWidth="1"/>
    <col min="1541" max="1542" width="7" style="142" bestFit="1" customWidth="1"/>
    <col min="1543" max="1543" width="11.54296875" style="142" bestFit="1" customWidth="1"/>
    <col min="1544" max="1544" width="3.81640625" style="142" bestFit="1" customWidth="1"/>
    <col min="1545" max="1545" width="1.26953125" style="142" customWidth="1"/>
    <col min="1546" max="1793" width="8.7265625" style="142"/>
    <col min="1794" max="1794" width="5.26953125" style="142" bestFit="1" customWidth="1"/>
    <col min="1795" max="1795" width="3.1796875" style="142" customWidth="1"/>
    <col min="1796" max="1796" width="47.1796875" style="142" bestFit="1" customWidth="1"/>
    <col min="1797" max="1798" width="7" style="142" bestFit="1" customWidth="1"/>
    <col min="1799" max="1799" width="11.54296875" style="142" bestFit="1" customWidth="1"/>
    <col min="1800" max="1800" width="3.81640625" style="142" bestFit="1" customWidth="1"/>
    <col min="1801" max="1801" width="1.26953125" style="142" customWidth="1"/>
    <col min="1802" max="2049" width="8.7265625" style="142"/>
    <col min="2050" max="2050" width="5.26953125" style="142" bestFit="1" customWidth="1"/>
    <col min="2051" max="2051" width="3.1796875" style="142" customWidth="1"/>
    <col min="2052" max="2052" width="47.1796875" style="142" bestFit="1" customWidth="1"/>
    <col min="2053" max="2054" width="7" style="142" bestFit="1" customWidth="1"/>
    <col min="2055" max="2055" width="11.54296875" style="142" bestFit="1" customWidth="1"/>
    <col min="2056" max="2056" width="3.81640625" style="142" bestFit="1" customWidth="1"/>
    <col min="2057" max="2057" width="1.26953125" style="142" customWidth="1"/>
    <col min="2058" max="2305" width="8.7265625" style="142"/>
    <col min="2306" max="2306" width="5.26953125" style="142" bestFit="1" customWidth="1"/>
    <col min="2307" max="2307" width="3.1796875" style="142" customWidth="1"/>
    <col min="2308" max="2308" width="47.1796875" style="142" bestFit="1" customWidth="1"/>
    <col min="2309" max="2310" width="7" style="142" bestFit="1" customWidth="1"/>
    <col min="2311" max="2311" width="11.54296875" style="142" bestFit="1" customWidth="1"/>
    <col min="2312" max="2312" width="3.81640625" style="142" bestFit="1" customWidth="1"/>
    <col min="2313" max="2313" width="1.26953125" style="142" customWidth="1"/>
    <col min="2314" max="2561" width="8.7265625" style="142"/>
    <col min="2562" max="2562" width="5.26953125" style="142" bestFit="1" customWidth="1"/>
    <col min="2563" max="2563" width="3.1796875" style="142" customWidth="1"/>
    <col min="2564" max="2564" width="47.1796875" style="142" bestFit="1" customWidth="1"/>
    <col min="2565" max="2566" width="7" style="142" bestFit="1" customWidth="1"/>
    <col min="2567" max="2567" width="11.54296875" style="142" bestFit="1" customWidth="1"/>
    <col min="2568" max="2568" width="3.81640625" style="142" bestFit="1" customWidth="1"/>
    <col min="2569" max="2569" width="1.26953125" style="142" customWidth="1"/>
    <col min="2570" max="2817" width="8.7265625" style="142"/>
    <col min="2818" max="2818" width="5.26953125" style="142" bestFit="1" customWidth="1"/>
    <col min="2819" max="2819" width="3.1796875" style="142" customWidth="1"/>
    <col min="2820" max="2820" width="47.1796875" style="142" bestFit="1" customWidth="1"/>
    <col min="2821" max="2822" width="7" style="142" bestFit="1" customWidth="1"/>
    <col min="2823" max="2823" width="11.54296875" style="142" bestFit="1" customWidth="1"/>
    <col min="2824" max="2824" width="3.81640625" style="142" bestFit="1" customWidth="1"/>
    <col min="2825" max="2825" width="1.26953125" style="142" customWidth="1"/>
    <col min="2826" max="3073" width="8.7265625" style="142"/>
    <col min="3074" max="3074" width="5.26953125" style="142" bestFit="1" customWidth="1"/>
    <col min="3075" max="3075" width="3.1796875" style="142" customWidth="1"/>
    <col min="3076" max="3076" width="47.1796875" style="142" bestFit="1" customWidth="1"/>
    <col min="3077" max="3078" width="7" style="142" bestFit="1" customWidth="1"/>
    <col min="3079" max="3079" width="11.54296875" style="142" bestFit="1" customWidth="1"/>
    <col min="3080" max="3080" width="3.81640625" style="142" bestFit="1" customWidth="1"/>
    <col min="3081" max="3081" width="1.26953125" style="142" customWidth="1"/>
    <col min="3082" max="3329" width="8.7265625" style="142"/>
    <col min="3330" max="3330" width="5.26953125" style="142" bestFit="1" customWidth="1"/>
    <col min="3331" max="3331" width="3.1796875" style="142" customWidth="1"/>
    <col min="3332" max="3332" width="47.1796875" style="142" bestFit="1" customWidth="1"/>
    <col min="3333" max="3334" width="7" style="142" bestFit="1" customWidth="1"/>
    <col min="3335" max="3335" width="11.54296875" style="142" bestFit="1" customWidth="1"/>
    <col min="3336" max="3336" width="3.81640625" style="142" bestFit="1" customWidth="1"/>
    <col min="3337" max="3337" width="1.26953125" style="142" customWidth="1"/>
    <col min="3338" max="3585" width="8.7265625" style="142"/>
    <col min="3586" max="3586" width="5.26953125" style="142" bestFit="1" customWidth="1"/>
    <col min="3587" max="3587" width="3.1796875" style="142" customWidth="1"/>
    <col min="3588" max="3588" width="47.1796875" style="142" bestFit="1" customWidth="1"/>
    <col min="3589" max="3590" width="7" style="142" bestFit="1" customWidth="1"/>
    <col min="3591" max="3591" width="11.54296875" style="142" bestFit="1" customWidth="1"/>
    <col min="3592" max="3592" width="3.81640625" style="142" bestFit="1" customWidth="1"/>
    <col min="3593" max="3593" width="1.26953125" style="142" customWidth="1"/>
    <col min="3594" max="3841" width="8.7265625" style="142"/>
    <col min="3842" max="3842" width="5.26953125" style="142" bestFit="1" customWidth="1"/>
    <col min="3843" max="3843" width="3.1796875" style="142" customWidth="1"/>
    <col min="3844" max="3844" width="47.1796875" style="142" bestFit="1" customWidth="1"/>
    <col min="3845" max="3846" width="7" style="142" bestFit="1" customWidth="1"/>
    <col min="3847" max="3847" width="11.54296875" style="142" bestFit="1" customWidth="1"/>
    <col min="3848" max="3848" width="3.81640625" style="142" bestFit="1" customWidth="1"/>
    <col min="3849" max="3849" width="1.26953125" style="142" customWidth="1"/>
    <col min="3850" max="4097" width="8.7265625" style="142"/>
    <col min="4098" max="4098" width="5.26953125" style="142" bestFit="1" customWidth="1"/>
    <col min="4099" max="4099" width="3.1796875" style="142" customWidth="1"/>
    <col min="4100" max="4100" width="47.1796875" style="142" bestFit="1" customWidth="1"/>
    <col min="4101" max="4102" width="7" style="142" bestFit="1" customWidth="1"/>
    <col min="4103" max="4103" width="11.54296875" style="142" bestFit="1" customWidth="1"/>
    <col min="4104" max="4104" width="3.81640625" style="142" bestFit="1" customWidth="1"/>
    <col min="4105" max="4105" width="1.26953125" style="142" customWidth="1"/>
    <col min="4106" max="4353" width="8.7265625" style="142"/>
    <col min="4354" max="4354" width="5.26953125" style="142" bestFit="1" customWidth="1"/>
    <col min="4355" max="4355" width="3.1796875" style="142" customWidth="1"/>
    <col min="4356" max="4356" width="47.1796875" style="142" bestFit="1" customWidth="1"/>
    <col min="4357" max="4358" width="7" style="142" bestFit="1" customWidth="1"/>
    <col min="4359" max="4359" width="11.54296875" style="142" bestFit="1" customWidth="1"/>
    <col min="4360" max="4360" width="3.81640625" style="142" bestFit="1" customWidth="1"/>
    <col min="4361" max="4361" width="1.26953125" style="142" customWidth="1"/>
    <col min="4362" max="4609" width="8.7265625" style="142"/>
    <col min="4610" max="4610" width="5.26953125" style="142" bestFit="1" customWidth="1"/>
    <col min="4611" max="4611" width="3.1796875" style="142" customWidth="1"/>
    <col min="4612" max="4612" width="47.1796875" style="142" bestFit="1" customWidth="1"/>
    <col min="4613" max="4614" width="7" style="142" bestFit="1" customWidth="1"/>
    <col min="4615" max="4615" width="11.54296875" style="142" bestFit="1" customWidth="1"/>
    <col min="4616" max="4616" width="3.81640625" style="142" bestFit="1" customWidth="1"/>
    <col min="4617" max="4617" width="1.26953125" style="142" customWidth="1"/>
    <col min="4618" max="4865" width="8.7265625" style="142"/>
    <col min="4866" max="4866" width="5.26953125" style="142" bestFit="1" customWidth="1"/>
    <col min="4867" max="4867" width="3.1796875" style="142" customWidth="1"/>
    <col min="4868" max="4868" width="47.1796875" style="142" bestFit="1" customWidth="1"/>
    <col min="4869" max="4870" width="7" style="142" bestFit="1" customWidth="1"/>
    <col min="4871" max="4871" width="11.54296875" style="142" bestFit="1" customWidth="1"/>
    <col min="4872" max="4872" width="3.81640625" style="142" bestFit="1" customWidth="1"/>
    <col min="4873" max="4873" width="1.26953125" style="142" customWidth="1"/>
    <col min="4874" max="5121" width="8.7265625" style="142"/>
    <col min="5122" max="5122" width="5.26953125" style="142" bestFit="1" customWidth="1"/>
    <col min="5123" max="5123" width="3.1796875" style="142" customWidth="1"/>
    <col min="5124" max="5124" width="47.1796875" style="142" bestFit="1" customWidth="1"/>
    <col min="5125" max="5126" width="7" style="142" bestFit="1" customWidth="1"/>
    <col min="5127" max="5127" width="11.54296875" style="142" bestFit="1" customWidth="1"/>
    <col min="5128" max="5128" width="3.81640625" style="142" bestFit="1" customWidth="1"/>
    <col min="5129" max="5129" width="1.26953125" style="142" customWidth="1"/>
    <col min="5130" max="5377" width="8.7265625" style="142"/>
    <col min="5378" max="5378" width="5.26953125" style="142" bestFit="1" customWidth="1"/>
    <col min="5379" max="5379" width="3.1796875" style="142" customWidth="1"/>
    <col min="5380" max="5380" width="47.1796875" style="142" bestFit="1" customWidth="1"/>
    <col min="5381" max="5382" width="7" style="142" bestFit="1" customWidth="1"/>
    <col min="5383" max="5383" width="11.54296875" style="142" bestFit="1" customWidth="1"/>
    <col min="5384" max="5384" width="3.81640625" style="142" bestFit="1" customWidth="1"/>
    <col min="5385" max="5385" width="1.26953125" style="142" customWidth="1"/>
    <col min="5386" max="5633" width="8.7265625" style="142"/>
    <col min="5634" max="5634" width="5.26953125" style="142" bestFit="1" customWidth="1"/>
    <col min="5635" max="5635" width="3.1796875" style="142" customWidth="1"/>
    <col min="5636" max="5636" width="47.1796875" style="142" bestFit="1" customWidth="1"/>
    <col min="5637" max="5638" width="7" style="142" bestFit="1" customWidth="1"/>
    <col min="5639" max="5639" width="11.54296875" style="142" bestFit="1" customWidth="1"/>
    <col min="5640" max="5640" width="3.81640625" style="142" bestFit="1" customWidth="1"/>
    <col min="5641" max="5641" width="1.26953125" style="142" customWidth="1"/>
    <col min="5642" max="5889" width="8.7265625" style="142"/>
    <col min="5890" max="5890" width="5.26953125" style="142" bestFit="1" customWidth="1"/>
    <col min="5891" max="5891" width="3.1796875" style="142" customWidth="1"/>
    <col min="5892" max="5892" width="47.1796875" style="142" bestFit="1" customWidth="1"/>
    <col min="5893" max="5894" width="7" style="142" bestFit="1" customWidth="1"/>
    <col min="5895" max="5895" width="11.54296875" style="142" bestFit="1" customWidth="1"/>
    <col min="5896" max="5896" width="3.81640625" style="142" bestFit="1" customWidth="1"/>
    <col min="5897" max="5897" width="1.26953125" style="142" customWidth="1"/>
    <col min="5898" max="6145" width="8.7265625" style="142"/>
    <col min="6146" max="6146" width="5.26953125" style="142" bestFit="1" customWidth="1"/>
    <col min="6147" max="6147" width="3.1796875" style="142" customWidth="1"/>
    <col min="6148" max="6148" width="47.1796875" style="142" bestFit="1" customWidth="1"/>
    <col min="6149" max="6150" width="7" style="142" bestFit="1" customWidth="1"/>
    <col min="6151" max="6151" width="11.54296875" style="142" bestFit="1" customWidth="1"/>
    <col min="6152" max="6152" width="3.81640625" style="142" bestFit="1" customWidth="1"/>
    <col min="6153" max="6153" width="1.26953125" style="142" customWidth="1"/>
    <col min="6154" max="6401" width="8.7265625" style="142"/>
    <col min="6402" max="6402" width="5.26953125" style="142" bestFit="1" customWidth="1"/>
    <col min="6403" max="6403" width="3.1796875" style="142" customWidth="1"/>
    <col min="6404" max="6404" width="47.1796875" style="142" bestFit="1" customWidth="1"/>
    <col min="6405" max="6406" width="7" style="142" bestFit="1" customWidth="1"/>
    <col min="6407" max="6407" width="11.54296875" style="142" bestFit="1" customWidth="1"/>
    <col min="6408" max="6408" width="3.81640625" style="142" bestFit="1" customWidth="1"/>
    <col min="6409" max="6409" width="1.26953125" style="142" customWidth="1"/>
    <col min="6410" max="6657" width="8.7265625" style="142"/>
    <col min="6658" max="6658" width="5.26953125" style="142" bestFit="1" customWidth="1"/>
    <col min="6659" max="6659" width="3.1796875" style="142" customWidth="1"/>
    <col min="6660" max="6660" width="47.1796875" style="142" bestFit="1" customWidth="1"/>
    <col min="6661" max="6662" width="7" style="142" bestFit="1" customWidth="1"/>
    <col min="6663" max="6663" width="11.54296875" style="142" bestFit="1" customWidth="1"/>
    <col min="6664" max="6664" width="3.81640625" style="142" bestFit="1" customWidth="1"/>
    <col min="6665" max="6665" width="1.26953125" style="142" customWidth="1"/>
    <col min="6666" max="6913" width="8.7265625" style="142"/>
    <col min="6914" max="6914" width="5.26953125" style="142" bestFit="1" customWidth="1"/>
    <col min="6915" max="6915" width="3.1796875" style="142" customWidth="1"/>
    <col min="6916" max="6916" width="47.1796875" style="142" bestFit="1" customWidth="1"/>
    <col min="6917" max="6918" width="7" style="142" bestFit="1" customWidth="1"/>
    <col min="6919" max="6919" width="11.54296875" style="142" bestFit="1" customWidth="1"/>
    <col min="6920" max="6920" width="3.81640625" style="142" bestFit="1" customWidth="1"/>
    <col min="6921" max="6921" width="1.26953125" style="142" customWidth="1"/>
    <col min="6922" max="7169" width="8.7265625" style="142"/>
    <col min="7170" max="7170" width="5.26953125" style="142" bestFit="1" customWidth="1"/>
    <col min="7171" max="7171" width="3.1796875" style="142" customWidth="1"/>
    <col min="7172" max="7172" width="47.1796875" style="142" bestFit="1" customWidth="1"/>
    <col min="7173" max="7174" width="7" style="142" bestFit="1" customWidth="1"/>
    <col min="7175" max="7175" width="11.54296875" style="142" bestFit="1" customWidth="1"/>
    <col min="7176" max="7176" width="3.81640625" style="142" bestFit="1" customWidth="1"/>
    <col min="7177" max="7177" width="1.26953125" style="142" customWidth="1"/>
    <col min="7178" max="7425" width="8.7265625" style="142"/>
    <col min="7426" max="7426" width="5.26953125" style="142" bestFit="1" customWidth="1"/>
    <col min="7427" max="7427" width="3.1796875" style="142" customWidth="1"/>
    <col min="7428" max="7428" width="47.1796875" style="142" bestFit="1" customWidth="1"/>
    <col min="7429" max="7430" width="7" style="142" bestFit="1" customWidth="1"/>
    <col min="7431" max="7431" width="11.54296875" style="142" bestFit="1" customWidth="1"/>
    <col min="7432" max="7432" width="3.81640625" style="142" bestFit="1" customWidth="1"/>
    <col min="7433" max="7433" width="1.26953125" style="142" customWidth="1"/>
    <col min="7434" max="7681" width="8.7265625" style="142"/>
    <col min="7682" max="7682" width="5.26953125" style="142" bestFit="1" customWidth="1"/>
    <col min="7683" max="7683" width="3.1796875" style="142" customWidth="1"/>
    <col min="7684" max="7684" width="47.1796875" style="142" bestFit="1" customWidth="1"/>
    <col min="7685" max="7686" width="7" style="142" bestFit="1" customWidth="1"/>
    <col min="7687" max="7687" width="11.54296875" style="142" bestFit="1" customWidth="1"/>
    <col min="7688" max="7688" width="3.81640625" style="142" bestFit="1" customWidth="1"/>
    <col min="7689" max="7689" width="1.26953125" style="142" customWidth="1"/>
    <col min="7690" max="7937" width="8.7265625" style="142"/>
    <col min="7938" max="7938" width="5.26953125" style="142" bestFit="1" customWidth="1"/>
    <col min="7939" max="7939" width="3.1796875" style="142" customWidth="1"/>
    <col min="7940" max="7940" width="47.1796875" style="142" bestFit="1" customWidth="1"/>
    <col min="7941" max="7942" width="7" style="142" bestFit="1" customWidth="1"/>
    <col min="7943" max="7943" width="11.54296875" style="142" bestFit="1" customWidth="1"/>
    <col min="7944" max="7944" width="3.81640625" style="142" bestFit="1" customWidth="1"/>
    <col min="7945" max="7945" width="1.26953125" style="142" customWidth="1"/>
    <col min="7946" max="8193" width="8.7265625" style="142"/>
    <col min="8194" max="8194" width="5.26953125" style="142" bestFit="1" customWidth="1"/>
    <col min="8195" max="8195" width="3.1796875" style="142" customWidth="1"/>
    <col min="8196" max="8196" width="47.1796875" style="142" bestFit="1" customWidth="1"/>
    <col min="8197" max="8198" width="7" style="142" bestFit="1" customWidth="1"/>
    <col min="8199" max="8199" width="11.54296875" style="142" bestFit="1" customWidth="1"/>
    <col min="8200" max="8200" width="3.81640625" style="142" bestFit="1" customWidth="1"/>
    <col min="8201" max="8201" width="1.26953125" style="142" customWidth="1"/>
    <col min="8202" max="8449" width="8.7265625" style="142"/>
    <col min="8450" max="8450" width="5.26953125" style="142" bestFit="1" customWidth="1"/>
    <col min="8451" max="8451" width="3.1796875" style="142" customWidth="1"/>
    <col min="8452" max="8452" width="47.1796875" style="142" bestFit="1" customWidth="1"/>
    <col min="8453" max="8454" width="7" style="142" bestFit="1" customWidth="1"/>
    <col min="8455" max="8455" width="11.54296875" style="142" bestFit="1" customWidth="1"/>
    <col min="8456" max="8456" width="3.81640625" style="142" bestFit="1" customWidth="1"/>
    <col min="8457" max="8457" width="1.26953125" style="142" customWidth="1"/>
    <col min="8458" max="8705" width="8.7265625" style="142"/>
    <col min="8706" max="8706" width="5.26953125" style="142" bestFit="1" customWidth="1"/>
    <col min="8707" max="8707" width="3.1796875" style="142" customWidth="1"/>
    <col min="8708" max="8708" width="47.1796875" style="142" bestFit="1" customWidth="1"/>
    <col min="8709" max="8710" width="7" style="142" bestFit="1" customWidth="1"/>
    <col min="8711" max="8711" width="11.54296875" style="142" bestFit="1" customWidth="1"/>
    <col min="8712" max="8712" width="3.81640625" style="142" bestFit="1" customWidth="1"/>
    <col min="8713" max="8713" width="1.26953125" style="142" customWidth="1"/>
    <col min="8714" max="8961" width="8.7265625" style="142"/>
    <col min="8962" max="8962" width="5.26953125" style="142" bestFit="1" customWidth="1"/>
    <col min="8963" max="8963" width="3.1796875" style="142" customWidth="1"/>
    <col min="8964" max="8964" width="47.1796875" style="142" bestFit="1" customWidth="1"/>
    <col min="8965" max="8966" width="7" style="142" bestFit="1" customWidth="1"/>
    <col min="8967" max="8967" width="11.54296875" style="142" bestFit="1" customWidth="1"/>
    <col min="8968" max="8968" width="3.81640625" style="142" bestFit="1" customWidth="1"/>
    <col min="8969" max="8969" width="1.26953125" style="142" customWidth="1"/>
    <col min="8970" max="9217" width="8.7265625" style="142"/>
    <col min="9218" max="9218" width="5.26953125" style="142" bestFit="1" customWidth="1"/>
    <col min="9219" max="9219" width="3.1796875" style="142" customWidth="1"/>
    <col min="9220" max="9220" width="47.1796875" style="142" bestFit="1" customWidth="1"/>
    <col min="9221" max="9222" width="7" style="142" bestFit="1" customWidth="1"/>
    <col min="9223" max="9223" width="11.54296875" style="142" bestFit="1" customWidth="1"/>
    <col min="9224" max="9224" width="3.81640625" style="142" bestFit="1" customWidth="1"/>
    <col min="9225" max="9225" width="1.26953125" style="142" customWidth="1"/>
    <col min="9226" max="9473" width="8.7265625" style="142"/>
    <col min="9474" max="9474" width="5.26953125" style="142" bestFit="1" customWidth="1"/>
    <col min="9475" max="9475" width="3.1796875" style="142" customWidth="1"/>
    <col min="9476" max="9476" width="47.1796875" style="142" bestFit="1" customWidth="1"/>
    <col min="9477" max="9478" width="7" style="142" bestFit="1" customWidth="1"/>
    <col min="9479" max="9479" width="11.54296875" style="142" bestFit="1" customWidth="1"/>
    <col min="9480" max="9480" width="3.81640625" style="142" bestFit="1" customWidth="1"/>
    <col min="9481" max="9481" width="1.26953125" style="142" customWidth="1"/>
    <col min="9482" max="9729" width="8.7265625" style="142"/>
    <col min="9730" max="9730" width="5.26953125" style="142" bestFit="1" customWidth="1"/>
    <col min="9731" max="9731" width="3.1796875" style="142" customWidth="1"/>
    <col min="9732" max="9732" width="47.1796875" style="142" bestFit="1" customWidth="1"/>
    <col min="9733" max="9734" width="7" style="142" bestFit="1" customWidth="1"/>
    <col min="9735" max="9735" width="11.54296875" style="142" bestFit="1" customWidth="1"/>
    <col min="9736" max="9736" width="3.81640625" style="142" bestFit="1" customWidth="1"/>
    <col min="9737" max="9737" width="1.26953125" style="142" customWidth="1"/>
    <col min="9738" max="9985" width="8.7265625" style="142"/>
    <col min="9986" max="9986" width="5.26953125" style="142" bestFit="1" customWidth="1"/>
    <col min="9987" max="9987" width="3.1796875" style="142" customWidth="1"/>
    <col min="9988" max="9988" width="47.1796875" style="142" bestFit="1" customWidth="1"/>
    <col min="9989" max="9990" width="7" style="142" bestFit="1" customWidth="1"/>
    <col min="9991" max="9991" width="11.54296875" style="142" bestFit="1" customWidth="1"/>
    <col min="9992" max="9992" width="3.81640625" style="142" bestFit="1" customWidth="1"/>
    <col min="9993" max="9993" width="1.26953125" style="142" customWidth="1"/>
    <col min="9994" max="10241" width="8.7265625" style="142"/>
    <col min="10242" max="10242" width="5.26953125" style="142" bestFit="1" customWidth="1"/>
    <col min="10243" max="10243" width="3.1796875" style="142" customWidth="1"/>
    <col min="10244" max="10244" width="47.1796875" style="142" bestFit="1" customWidth="1"/>
    <col min="10245" max="10246" width="7" style="142" bestFit="1" customWidth="1"/>
    <col min="10247" max="10247" width="11.54296875" style="142" bestFit="1" customWidth="1"/>
    <col min="10248" max="10248" width="3.81640625" style="142" bestFit="1" customWidth="1"/>
    <col min="10249" max="10249" width="1.26953125" style="142" customWidth="1"/>
    <col min="10250" max="10497" width="8.7265625" style="142"/>
    <col min="10498" max="10498" width="5.26953125" style="142" bestFit="1" customWidth="1"/>
    <col min="10499" max="10499" width="3.1796875" style="142" customWidth="1"/>
    <col min="10500" max="10500" width="47.1796875" style="142" bestFit="1" customWidth="1"/>
    <col min="10501" max="10502" width="7" style="142" bestFit="1" customWidth="1"/>
    <col min="10503" max="10503" width="11.54296875" style="142" bestFit="1" customWidth="1"/>
    <col min="10504" max="10504" width="3.81640625" style="142" bestFit="1" customWidth="1"/>
    <col min="10505" max="10505" width="1.26953125" style="142" customWidth="1"/>
    <col min="10506" max="10753" width="8.7265625" style="142"/>
    <col min="10754" max="10754" width="5.26953125" style="142" bestFit="1" customWidth="1"/>
    <col min="10755" max="10755" width="3.1796875" style="142" customWidth="1"/>
    <col min="10756" max="10756" width="47.1796875" style="142" bestFit="1" customWidth="1"/>
    <col min="10757" max="10758" width="7" style="142" bestFit="1" customWidth="1"/>
    <col min="10759" max="10759" width="11.54296875" style="142" bestFit="1" customWidth="1"/>
    <col min="10760" max="10760" width="3.81640625" style="142" bestFit="1" customWidth="1"/>
    <col min="10761" max="10761" width="1.26953125" style="142" customWidth="1"/>
    <col min="10762" max="11009" width="8.7265625" style="142"/>
    <col min="11010" max="11010" width="5.26953125" style="142" bestFit="1" customWidth="1"/>
    <col min="11011" max="11011" width="3.1796875" style="142" customWidth="1"/>
    <col min="11012" max="11012" width="47.1796875" style="142" bestFit="1" customWidth="1"/>
    <col min="11013" max="11014" width="7" style="142" bestFit="1" customWidth="1"/>
    <col min="11015" max="11015" width="11.54296875" style="142" bestFit="1" customWidth="1"/>
    <col min="11016" max="11016" width="3.81640625" style="142" bestFit="1" customWidth="1"/>
    <col min="11017" max="11017" width="1.26953125" style="142" customWidth="1"/>
    <col min="11018" max="11265" width="8.7265625" style="142"/>
    <col min="11266" max="11266" width="5.26953125" style="142" bestFit="1" customWidth="1"/>
    <col min="11267" max="11267" width="3.1796875" style="142" customWidth="1"/>
    <col min="11268" max="11268" width="47.1796875" style="142" bestFit="1" customWidth="1"/>
    <col min="11269" max="11270" width="7" style="142" bestFit="1" customWidth="1"/>
    <col min="11271" max="11271" width="11.54296875" style="142" bestFit="1" customWidth="1"/>
    <col min="11272" max="11272" width="3.81640625" style="142" bestFit="1" customWidth="1"/>
    <col min="11273" max="11273" width="1.26953125" style="142" customWidth="1"/>
    <col min="11274" max="11521" width="8.7265625" style="142"/>
    <col min="11522" max="11522" width="5.26953125" style="142" bestFit="1" customWidth="1"/>
    <col min="11523" max="11523" width="3.1796875" style="142" customWidth="1"/>
    <col min="11524" max="11524" width="47.1796875" style="142" bestFit="1" customWidth="1"/>
    <col min="11525" max="11526" width="7" style="142" bestFit="1" customWidth="1"/>
    <col min="11527" max="11527" width="11.54296875" style="142" bestFit="1" customWidth="1"/>
    <col min="11528" max="11528" width="3.81640625" style="142" bestFit="1" customWidth="1"/>
    <col min="11529" max="11529" width="1.26953125" style="142" customWidth="1"/>
    <col min="11530" max="11777" width="8.7265625" style="142"/>
    <col min="11778" max="11778" width="5.26953125" style="142" bestFit="1" customWidth="1"/>
    <col min="11779" max="11779" width="3.1796875" style="142" customWidth="1"/>
    <col min="11780" max="11780" width="47.1796875" style="142" bestFit="1" customWidth="1"/>
    <col min="11781" max="11782" width="7" style="142" bestFit="1" customWidth="1"/>
    <col min="11783" max="11783" width="11.54296875" style="142" bestFit="1" customWidth="1"/>
    <col min="11784" max="11784" width="3.81640625" style="142" bestFit="1" customWidth="1"/>
    <col min="11785" max="11785" width="1.26953125" style="142" customWidth="1"/>
    <col min="11786" max="12033" width="8.7265625" style="142"/>
    <col min="12034" max="12034" width="5.26953125" style="142" bestFit="1" customWidth="1"/>
    <col min="12035" max="12035" width="3.1796875" style="142" customWidth="1"/>
    <col min="12036" max="12036" width="47.1796875" style="142" bestFit="1" customWidth="1"/>
    <col min="12037" max="12038" width="7" style="142" bestFit="1" customWidth="1"/>
    <col min="12039" max="12039" width="11.54296875" style="142" bestFit="1" customWidth="1"/>
    <col min="12040" max="12040" width="3.81640625" style="142" bestFit="1" customWidth="1"/>
    <col min="12041" max="12041" width="1.26953125" style="142" customWidth="1"/>
    <col min="12042" max="12289" width="8.7265625" style="142"/>
    <col min="12290" max="12290" width="5.26953125" style="142" bestFit="1" customWidth="1"/>
    <col min="12291" max="12291" width="3.1796875" style="142" customWidth="1"/>
    <col min="12292" max="12292" width="47.1796875" style="142" bestFit="1" customWidth="1"/>
    <col min="12293" max="12294" width="7" style="142" bestFit="1" customWidth="1"/>
    <col min="12295" max="12295" width="11.54296875" style="142" bestFit="1" customWidth="1"/>
    <col min="12296" max="12296" width="3.81640625" style="142" bestFit="1" customWidth="1"/>
    <col min="12297" max="12297" width="1.26953125" style="142" customWidth="1"/>
    <col min="12298" max="12545" width="8.7265625" style="142"/>
    <col min="12546" max="12546" width="5.26953125" style="142" bestFit="1" customWidth="1"/>
    <col min="12547" max="12547" width="3.1796875" style="142" customWidth="1"/>
    <col min="12548" max="12548" width="47.1796875" style="142" bestFit="1" customWidth="1"/>
    <col min="12549" max="12550" width="7" style="142" bestFit="1" customWidth="1"/>
    <col min="12551" max="12551" width="11.54296875" style="142" bestFit="1" customWidth="1"/>
    <col min="12552" max="12552" width="3.81640625" style="142" bestFit="1" customWidth="1"/>
    <col min="12553" max="12553" width="1.26953125" style="142" customWidth="1"/>
    <col min="12554" max="12801" width="8.7265625" style="142"/>
    <col min="12802" max="12802" width="5.26953125" style="142" bestFit="1" customWidth="1"/>
    <col min="12803" max="12803" width="3.1796875" style="142" customWidth="1"/>
    <col min="12804" max="12804" width="47.1796875" style="142" bestFit="1" customWidth="1"/>
    <col min="12805" max="12806" width="7" style="142" bestFit="1" customWidth="1"/>
    <col min="12807" max="12807" width="11.54296875" style="142" bestFit="1" customWidth="1"/>
    <col min="12808" max="12808" width="3.81640625" style="142" bestFit="1" customWidth="1"/>
    <col min="12809" max="12809" width="1.26953125" style="142" customWidth="1"/>
    <col min="12810" max="13057" width="8.7265625" style="142"/>
    <col min="13058" max="13058" width="5.26953125" style="142" bestFit="1" customWidth="1"/>
    <col min="13059" max="13059" width="3.1796875" style="142" customWidth="1"/>
    <col min="13060" max="13060" width="47.1796875" style="142" bestFit="1" customWidth="1"/>
    <col min="13061" max="13062" width="7" style="142" bestFit="1" customWidth="1"/>
    <col min="13063" max="13063" width="11.54296875" style="142" bestFit="1" customWidth="1"/>
    <col min="13064" max="13064" width="3.81640625" style="142" bestFit="1" customWidth="1"/>
    <col min="13065" max="13065" width="1.26953125" style="142" customWidth="1"/>
    <col min="13066" max="13313" width="8.7265625" style="142"/>
    <col min="13314" max="13314" width="5.26953125" style="142" bestFit="1" customWidth="1"/>
    <col min="13315" max="13315" width="3.1796875" style="142" customWidth="1"/>
    <col min="13316" max="13316" width="47.1796875" style="142" bestFit="1" customWidth="1"/>
    <col min="13317" max="13318" width="7" style="142" bestFit="1" customWidth="1"/>
    <col min="13319" max="13319" width="11.54296875" style="142" bestFit="1" customWidth="1"/>
    <col min="13320" max="13320" width="3.81640625" style="142" bestFit="1" customWidth="1"/>
    <col min="13321" max="13321" width="1.26953125" style="142" customWidth="1"/>
    <col min="13322" max="13569" width="8.7265625" style="142"/>
    <col min="13570" max="13570" width="5.26953125" style="142" bestFit="1" customWidth="1"/>
    <col min="13571" max="13571" width="3.1796875" style="142" customWidth="1"/>
    <col min="13572" max="13572" width="47.1796875" style="142" bestFit="1" customWidth="1"/>
    <col min="13573" max="13574" width="7" style="142" bestFit="1" customWidth="1"/>
    <col min="13575" max="13575" width="11.54296875" style="142" bestFit="1" customWidth="1"/>
    <col min="13576" max="13576" width="3.81640625" style="142" bestFit="1" customWidth="1"/>
    <col min="13577" max="13577" width="1.26953125" style="142" customWidth="1"/>
    <col min="13578" max="13825" width="8.7265625" style="142"/>
    <col min="13826" max="13826" width="5.26953125" style="142" bestFit="1" customWidth="1"/>
    <col min="13827" max="13827" width="3.1796875" style="142" customWidth="1"/>
    <col min="13828" max="13828" width="47.1796875" style="142" bestFit="1" customWidth="1"/>
    <col min="13829" max="13830" width="7" style="142" bestFit="1" customWidth="1"/>
    <col min="13831" max="13831" width="11.54296875" style="142" bestFit="1" customWidth="1"/>
    <col min="13832" max="13832" width="3.81640625" style="142" bestFit="1" customWidth="1"/>
    <col min="13833" max="13833" width="1.26953125" style="142" customWidth="1"/>
    <col min="13834" max="14081" width="8.7265625" style="142"/>
    <col min="14082" max="14082" width="5.26953125" style="142" bestFit="1" customWidth="1"/>
    <col min="14083" max="14083" width="3.1796875" style="142" customWidth="1"/>
    <col min="14084" max="14084" width="47.1796875" style="142" bestFit="1" customWidth="1"/>
    <col min="14085" max="14086" width="7" style="142" bestFit="1" customWidth="1"/>
    <col min="14087" max="14087" width="11.54296875" style="142" bestFit="1" customWidth="1"/>
    <col min="14088" max="14088" width="3.81640625" style="142" bestFit="1" customWidth="1"/>
    <col min="14089" max="14089" width="1.26953125" style="142" customWidth="1"/>
    <col min="14090" max="14337" width="8.7265625" style="142"/>
    <col min="14338" max="14338" width="5.26953125" style="142" bestFit="1" customWidth="1"/>
    <col min="14339" max="14339" width="3.1796875" style="142" customWidth="1"/>
    <col min="14340" max="14340" width="47.1796875" style="142" bestFit="1" customWidth="1"/>
    <col min="14341" max="14342" width="7" style="142" bestFit="1" customWidth="1"/>
    <col min="14343" max="14343" width="11.54296875" style="142" bestFit="1" customWidth="1"/>
    <col min="14344" max="14344" width="3.81640625" style="142" bestFit="1" customWidth="1"/>
    <col min="14345" max="14345" width="1.26953125" style="142" customWidth="1"/>
    <col min="14346" max="14593" width="8.7265625" style="142"/>
    <col min="14594" max="14594" width="5.26953125" style="142" bestFit="1" customWidth="1"/>
    <col min="14595" max="14595" width="3.1796875" style="142" customWidth="1"/>
    <col min="14596" max="14596" width="47.1796875" style="142" bestFit="1" customWidth="1"/>
    <col min="14597" max="14598" width="7" style="142" bestFit="1" customWidth="1"/>
    <col min="14599" max="14599" width="11.54296875" style="142" bestFit="1" customWidth="1"/>
    <col min="14600" max="14600" width="3.81640625" style="142" bestFit="1" customWidth="1"/>
    <col min="14601" max="14601" width="1.26953125" style="142" customWidth="1"/>
    <col min="14602" max="14849" width="8.7265625" style="142"/>
    <col min="14850" max="14850" width="5.26953125" style="142" bestFit="1" customWidth="1"/>
    <col min="14851" max="14851" width="3.1796875" style="142" customWidth="1"/>
    <col min="14852" max="14852" width="47.1796875" style="142" bestFit="1" customWidth="1"/>
    <col min="14853" max="14854" width="7" style="142" bestFit="1" customWidth="1"/>
    <col min="14855" max="14855" width="11.54296875" style="142" bestFit="1" customWidth="1"/>
    <col min="14856" max="14856" width="3.81640625" style="142" bestFit="1" customWidth="1"/>
    <col min="14857" max="14857" width="1.26953125" style="142" customWidth="1"/>
    <col min="14858" max="15105" width="8.7265625" style="142"/>
    <col min="15106" max="15106" width="5.26953125" style="142" bestFit="1" customWidth="1"/>
    <col min="15107" max="15107" width="3.1796875" style="142" customWidth="1"/>
    <col min="15108" max="15108" width="47.1796875" style="142" bestFit="1" customWidth="1"/>
    <col min="15109" max="15110" width="7" style="142" bestFit="1" customWidth="1"/>
    <col min="15111" max="15111" width="11.54296875" style="142" bestFit="1" customWidth="1"/>
    <col min="15112" max="15112" width="3.81640625" style="142" bestFit="1" customWidth="1"/>
    <col min="15113" max="15113" width="1.26953125" style="142" customWidth="1"/>
    <col min="15114" max="15361" width="8.7265625" style="142"/>
    <col min="15362" max="15362" width="5.26953125" style="142" bestFit="1" customWidth="1"/>
    <col min="15363" max="15363" width="3.1796875" style="142" customWidth="1"/>
    <col min="15364" max="15364" width="47.1796875" style="142" bestFit="1" customWidth="1"/>
    <col min="15365" max="15366" width="7" style="142" bestFit="1" customWidth="1"/>
    <col min="15367" max="15367" width="11.54296875" style="142" bestFit="1" customWidth="1"/>
    <col min="15368" max="15368" width="3.81640625" style="142" bestFit="1" customWidth="1"/>
    <col min="15369" max="15369" width="1.26953125" style="142" customWidth="1"/>
    <col min="15370" max="15617" width="8.7265625" style="142"/>
    <col min="15618" max="15618" width="5.26953125" style="142" bestFit="1" customWidth="1"/>
    <col min="15619" max="15619" width="3.1796875" style="142" customWidth="1"/>
    <col min="15620" max="15620" width="47.1796875" style="142" bestFit="1" customWidth="1"/>
    <col min="15621" max="15622" width="7" style="142" bestFit="1" customWidth="1"/>
    <col min="15623" max="15623" width="11.54296875" style="142" bestFit="1" customWidth="1"/>
    <col min="15624" max="15624" width="3.81640625" style="142" bestFit="1" customWidth="1"/>
    <col min="15625" max="15625" width="1.26953125" style="142" customWidth="1"/>
    <col min="15626" max="15873" width="8.7265625" style="142"/>
    <col min="15874" max="15874" width="5.26953125" style="142" bestFit="1" customWidth="1"/>
    <col min="15875" max="15875" width="3.1796875" style="142" customWidth="1"/>
    <col min="15876" max="15876" width="47.1796875" style="142" bestFit="1" customWidth="1"/>
    <col min="15877" max="15878" width="7" style="142" bestFit="1" customWidth="1"/>
    <col min="15879" max="15879" width="11.54296875" style="142" bestFit="1" customWidth="1"/>
    <col min="15880" max="15880" width="3.81640625" style="142" bestFit="1" customWidth="1"/>
    <col min="15881" max="15881" width="1.26953125" style="142" customWidth="1"/>
    <col min="15882" max="16129" width="8.7265625" style="142"/>
    <col min="16130" max="16130" width="5.26953125" style="142" bestFit="1" customWidth="1"/>
    <col min="16131" max="16131" width="3.1796875" style="142" customWidth="1"/>
    <col min="16132" max="16132" width="47.1796875" style="142" bestFit="1" customWidth="1"/>
    <col min="16133" max="16134" width="7" style="142" bestFit="1" customWidth="1"/>
    <col min="16135" max="16135" width="11.54296875" style="142" bestFit="1" customWidth="1"/>
    <col min="16136" max="16136" width="3.81640625" style="142" bestFit="1" customWidth="1"/>
    <col min="16137" max="16137" width="1.26953125" style="142" customWidth="1"/>
    <col min="16138" max="16384" width="8.7265625" style="142"/>
  </cols>
  <sheetData>
    <row r="1" spans="1:10" x14ac:dyDescent="0.6">
      <c r="B1" s="102"/>
      <c r="C1" s="428" t="s">
        <v>999</v>
      </c>
      <c r="D1" s="429"/>
      <c r="E1" s="175"/>
      <c r="F1" s="175"/>
      <c r="G1" s="176" t="s">
        <v>1007</v>
      </c>
      <c r="H1" s="141"/>
    </row>
    <row r="2" spans="1:10" ht="25.5" thickBot="1" x14ac:dyDescent="0.55000000000000004">
      <c r="B2" s="102"/>
      <c r="C2" s="270"/>
      <c r="D2" s="64"/>
      <c r="E2" s="177" t="s">
        <v>861</v>
      </c>
      <c r="F2" s="177" t="s">
        <v>862</v>
      </c>
      <c r="G2" s="177" t="s">
        <v>863</v>
      </c>
      <c r="H2" s="141"/>
    </row>
    <row r="3" spans="1:10" ht="26.15" customHeight="1" thickBot="1" x14ac:dyDescent="0.7">
      <c r="A3" s="178">
        <v>1</v>
      </c>
      <c r="B3" s="380">
        <v>1</v>
      </c>
      <c r="C3" s="354" t="s">
        <v>271</v>
      </c>
      <c r="D3" s="357" t="s">
        <v>272</v>
      </c>
      <c r="E3" s="360"/>
      <c r="F3" s="279">
        <v>729</v>
      </c>
      <c r="G3" s="370">
        <f>SUM(E3:F3)</f>
        <v>729</v>
      </c>
      <c r="H3" s="365" t="s">
        <v>909</v>
      </c>
      <c r="J3" s="72" t="s">
        <v>1008</v>
      </c>
    </row>
    <row r="4" spans="1:10" ht="26.15" customHeight="1" thickBot="1" x14ac:dyDescent="0.7">
      <c r="A4" s="179">
        <v>2</v>
      </c>
      <c r="B4" s="381">
        <v>1</v>
      </c>
      <c r="C4" s="355" t="s">
        <v>187</v>
      </c>
      <c r="D4" s="358" t="s">
        <v>62</v>
      </c>
      <c r="E4" s="353"/>
      <c r="F4" s="376">
        <v>494.5</v>
      </c>
      <c r="G4" s="371">
        <f>SUM(E4:F4)</f>
        <v>494.5</v>
      </c>
      <c r="H4" s="366" t="s">
        <v>921</v>
      </c>
    </row>
    <row r="5" spans="1:10" ht="26.15" customHeight="1" thickBot="1" x14ac:dyDescent="0.7">
      <c r="A5" s="361">
        <v>3</v>
      </c>
      <c r="B5" s="382">
        <v>2</v>
      </c>
      <c r="C5" s="362" t="s">
        <v>264</v>
      </c>
      <c r="D5" s="363" t="s">
        <v>45</v>
      </c>
      <c r="E5" s="364"/>
      <c r="F5" s="377">
        <v>245</v>
      </c>
      <c r="G5" s="372">
        <f>SUM(E5:F5)</f>
        <v>245</v>
      </c>
      <c r="H5" s="367" t="s">
        <v>909</v>
      </c>
    </row>
    <row r="6" spans="1:10" ht="26.15" customHeight="1" x14ac:dyDescent="0.65">
      <c r="A6" s="180">
        <v>4</v>
      </c>
      <c r="B6" s="383">
        <v>1</v>
      </c>
      <c r="C6" s="378" t="s">
        <v>38</v>
      </c>
      <c r="D6" s="379" t="s">
        <v>39</v>
      </c>
      <c r="E6" s="386"/>
      <c r="F6" s="387">
        <v>233</v>
      </c>
      <c r="G6" s="373">
        <f>SUM(D6:F6)</f>
        <v>233</v>
      </c>
      <c r="H6" s="368" t="s">
        <v>896</v>
      </c>
    </row>
    <row r="7" spans="1:10" ht="26.15" customHeight="1" x14ac:dyDescent="0.65">
      <c r="A7" s="181">
        <v>5</v>
      </c>
      <c r="B7" s="384">
        <v>1</v>
      </c>
      <c r="C7" s="356" t="s">
        <v>160</v>
      </c>
      <c r="D7" s="359" t="s">
        <v>161</v>
      </c>
      <c r="E7" s="199"/>
      <c r="F7" s="388">
        <v>200</v>
      </c>
      <c r="G7" s="374">
        <f t="shared" ref="G7:G13" si="0">SUM(E7:F7)</f>
        <v>200</v>
      </c>
      <c r="H7" s="369" t="s">
        <v>901</v>
      </c>
    </row>
    <row r="8" spans="1:10" ht="26.15" customHeight="1" x14ac:dyDescent="0.65">
      <c r="A8" s="181">
        <v>6</v>
      </c>
      <c r="B8" s="384">
        <v>3</v>
      </c>
      <c r="C8" s="356" t="s">
        <v>38</v>
      </c>
      <c r="D8" s="359" t="s">
        <v>18</v>
      </c>
      <c r="E8" s="199"/>
      <c r="F8" s="388">
        <v>199</v>
      </c>
      <c r="G8" s="374">
        <f t="shared" si="0"/>
        <v>199</v>
      </c>
      <c r="H8" s="369" t="s">
        <v>909</v>
      </c>
    </row>
    <row r="9" spans="1:10" ht="26.15" customHeight="1" x14ac:dyDescent="0.65">
      <c r="A9" s="181">
        <v>7</v>
      </c>
      <c r="B9" s="384">
        <v>4</v>
      </c>
      <c r="C9" s="356" t="s">
        <v>258</v>
      </c>
      <c r="D9" s="359" t="s">
        <v>35</v>
      </c>
      <c r="E9" s="199"/>
      <c r="F9" s="388">
        <v>149</v>
      </c>
      <c r="G9" s="374">
        <f t="shared" si="0"/>
        <v>149</v>
      </c>
      <c r="H9" s="369" t="s">
        <v>909</v>
      </c>
    </row>
    <row r="10" spans="1:10" ht="26.15" customHeight="1" x14ac:dyDescent="0.65">
      <c r="A10" s="181">
        <v>8</v>
      </c>
      <c r="B10" s="384">
        <v>1</v>
      </c>
      <c r="C10" s="356" t="s">
        <v>366</v>
      </c>
      <c r="D10" s="359" t="s">
        <v>552</v>
      </c>
      <c r="E10" s="199"/>
      <c r="F10" s="388">
        <v>140</v>
      </c>
      <c r="G10" s="374">
        <f t="shared" si="0"/>
        <v>140</v>
      </c>
      <c r="H10" s="369" t="s">
        <v>933</v>
      </c>
    </row>
    <row r="11" spans="1:10" ht="26.15" customHeight="1" x14ac:dyDescent="0.65">
      <c r="A11" s="181">
        <v>9</v>
      </c>
      <c r="B11" s="384">
        <v>5</v>
      </c>
      <c r="C11" s="356" t="s">
        <v>282</v>
      </c>
      <c r="D11" s="359" t="s">
        <v>148</v>
      </c>
      <c r="E11" s="199">
        <v>0.83299999999999996</v>
      </c>
      <c r="F11" s="388">
        <v>133.69999999999999</v>
      </c>
      <c r="G11" s="374">
        <f t="shared" si="0"/>
        <v>134.53299999999999</v>
      </c>
      <c r="H11" s="369" t="s">
        <v>909</v>
      </c>
    </row>
    <row r="12" spans="1:10" ht="26.15" customHeight="1" x14ac:dyDescent="0.65">
      <c r="A12" s="181">
        <v>10</v>
      </c>
      <c r="B12" s="384">
        <v>1</v>
      </c>
      <c r="C12" s="356" t="s">
        <v>224</v>
      </c>
      <c r="D12" s="359" t="s">
        <v>97</v>
      </c>
      <c r="E12" s="199">
        <v>33</v>
      </c>
      <c r="F12" s="388">
        <v>98.5</v>
      </c>
      <c r="G12" s="374">
        <f t="shared" si="0"/>
        <v>131.5</v>
      </c>
      <c r="H12" s="369" t="s">
        <v>907</v>
      </c>
    </row>
    <row r="13" spans="1:10" ht="26.15" customHeight="1" x14ac:dyDescent="0.65">
      <c r="A13" s="181">
        <v>11</v>
      </c>
      <c r="B13" s="384">
        <v>1</v>
      </c>
      <c r="C13" s="356" t="s">
        <v>504</v>
      </c>
      <c r="D13" s="359" t="s">
        <v>317</v>
      </c>
      <c r="E13" s="199"/>
      <c r="F13" s="388">
        <v>128</v>
      </c>
      <c r="G13" s="374">
        <f t="shared" si="0"/>
        <v>128</v>
      </c>
      <c r="H13" s="369" t="s">
        <v>936</v>
      </c>
    </row>
    <row r="14" spans="1:10" ht="26.15" customHeight="1" thickBot="1" x14ac:dyDescent="0.7">
      <c r="A14" s="410">
        <v>12</v>
      </c>
      <c r="B14" s="411">
        <v>1</v>
      </c>
      <c r="C14" s="412" t="s">
        <v>375</v>
      </c>
      <c r="D14" s="413" t="s">
        <v>647</v>
      </c>
      <c r="E14" s="414">
        <v>9</v>
      </c>
      <c r="F14" s="415">
        <v>113</v>
      </c>
      <c r="G14" s="417">
        <f t="shared" ref="G14:G27" si="1">SUM(E14:F14)</f>
        <v>122</v>
      </c>
      <c r="H14" s="416" t="s">
        <v>942</v>
      </c>
    </row>
    <row r="15" spans="1:10" ht="26.15" customHeight="1" x14ac:dyDescent="0.65">
      <c r="A15" s="409">
        <v>13</v>
      </c>
      <c r="B15" s="400">
        <v>2</v>
      </c>
      <c r="C15" s="407" t="s">
        <v>548</v>
      </c>
      <c r="D15" s="408" t="s">
        <v>17</v>
      </c>
      <c r="E15" s="252"/>
      <c r="F15" s="403">
        <v>96</v>
      </c>
      <c r="G15" s="404">
        <f t="shared" si="1"/>
        <v>96</v>
      </c>
      <c r="H15" s="25" t="s">
        <v>933</v>
      </c>
    </row>
    <row r="16" spans="1:10" ht="26.15" customHeight="1" x14ac:dyDescent="0.65">
      <c r="A16" s="182">
        <v>14</v>
      </c>
      <c r="B16" s="399">
        <v>1</v>
      </c>
      <c r="C16" s="397" t="s">
        <v>504</v>
      </c>
      <c r="D16" s="398" t="s">
        <v>29</v>
      </c>
      <c r="E16" s="258"/>
      <c r="F16" s="389">
        <v>91</v>
      </c>
      <c r="G16" s="375">
        <f t="shared" si="1"/>
        <v>91</v>
      </c>
      <c r="H16" s="126" t="s">
        <v>958</v>
      </c>
    </row>
    <row r="17" spans="1:11" ht="26.15" customHeight="1" x14ac:dyDescent="0.65">
      <c r="A17" s="182">
        <v>15</v>
      </c>
      <c r="B17" s="399">
        <v>1</v>
      </c>
      <c r="C17" s="397" t="s">
        <v>300</v>
      </c>
      <c r="D17" s="398" t="s">
        <v>82</v>
      </c>
      <c r="E17" s="405"/>
      <c r="F17" s="258">
        <v>85</v>
      </c>
      <c r="G17" s="406">
        <f t="shared" si="1"/>
        <v>85</v>
      </c>
      <c r="H17" s="22" t="s">
        <v>912</v>
      </c>
    </row>
    <row r="18" spans="1:11" ht="26.15" customHeight="1" x14ac:dyDescent="0.6">
      <c r="A18" s="182">
        <v>16</v>
      </c>
      <c r="B18" s="400">
        <v>1</v>
      </c>
      <c r="C18" s="401" t="s">
        <v>375</v>
      </c>
      <c r="D18" s="402" t="s">
        <v>50</v>
      </c>
      <c r="E18" s="252"/>
      <c r="F18" s="403">
        <v>84.5</v>
      </c>
      <c r="G18" s="404">
        <f t="shared" si="1"/>
        <v>84.5</v>
      </c>
      <c r="H18" s="25" t="s">
        <v>916</v>
      </c>
    </row>
    <row r="19" spans="1:11" ht="26.15" customHeight="1" x14ac:dyDescent="0.6">
      <c r="A19" s="182">
        <v>17</v>
      </c>
      <c r="B19" s="385">
        <v>2</v>
      </c>
      <c r="C19" s="271" t="s">
        <v>228</v>
      </c>
      <c r="D19" s="272" t="s">
        <v>54</v>
      </c>
      <c r="E19" s="258"/>
      <c r="F19" s="389">
        <v>80.5</v>
      </c>
      <c r="G19" s="375">
        <f t="shared" si="1"/>
        <v>80.5</v>
      </c>
      <c r="H19" s="126" t="s">
        <v>907</v>
      </c>
    </row>
    <row r="20" spans="1:11" ht="26.15" customHeight="1" x14ac:dyDescent="0.6">
      <c r="A20" s="182">
        <v>18</v>
      </c>
      <c r="B20" s="385">
        <v>2</v>
      </c>
      <c r="C20" s="271" t="s">
        <v>146</v>
      </c>
      <c r="D20" s="272" t="s">
        <v>21</v>
      </c>
      <c r="E20" s="258"/>
      <c r="F20" s="389">
        <v>80</v>
      </c>
      <c r="G20" s="375">
        <f t="shared" si="1"/>
        <v>80</v>
      </c>
      <c r="H20" s="126" t="s">
        <v>901</v>
      </c>
    </row>
    <row r="21" spans="1:11" ht="26.15" customHeight="1" x14ac:dyDescent="0.6">
      <c r="A21" s="182">
        <v>19</v>
      </c>
      <c r="B21" s="385">
        <v>1</v>
      </c>
      <c r="C21" s="271" t="s">
        <v>842</v>
      </c>
      <c r="D21" s="272" t="s">
        <v>843</v>
      </c>
      <c r="E21" s="258"/>
      <c r="F21" s="389">
        <v>77</v>
      </c>
      <c r="G21" s="375">
        <f t="shared" si="1"/>
        <v>77</v>
      </c>
      <c r="H21" s="126" t="s">
        <v>962</v>
      </c>
    </row>
    <row r="22" spans="1:11" ht="26.15" customHeight="1" x14ac:dyDescent="0.6">
      <c r="A22" s="182">
        <v>20</v>
      </c>
      <c r="B22" s="385">
        <v>1</v>
      </c>
      <c r="C22" s="271" t="s">
        <v>196</v>
      </c>
      <c r="D22" s="272" t="s">
        <v>197</v>
      </c>
      <c r="E22" s="258"/>
      <c r="F22" s="389">
        <v>74</v>
      </c>
      <c r="G22" s="375">
        <f t="shared" si="1"/>
        <v>74</v>
      </c>
      <c r="H22" s="126" t="s">
        <v>904</v>
      </c>
    </row>
    <row r="23" spans="1:11" ht="26.15" customHeight="1" x14ac:dyDescent="0.6">
      <c r="A23" s="182">
        <v>21</v>
      </c>
      <c r="B23" s="385">
        <v>1</v>
      </c>
      <c r="C23" s="271" t="s">
        <v>135</v>
      </c>
      <c r="D23" s="272" t="s">
        <v>136</v>
      </c>
      <c r="E23" s="258"/>
      <c r="F23" s="389">
        <v>73.7</v>
      </c>
      <c r="G23" s="375">
        <f t="shared" si="1"/>
        <v>73.7</v>
      </c>
      <c r="H23" s="126" t="s">
        <v>899</v>
      </c>
    </row>
    <row r="24" spans="1:11" ht="26.15" customHeight="1" x14ac:dyDescent="0.6">
      <c r="A24" s="182">
        <v>22</v>
      </c>
      <c r="B24" s="385">
        <v>3</v>
      </c>
      <c r="C24" s="271" t="s">
        <v>166</v>
      </c>
      <c r="D24" s="272" t="s">
        <v>167</v>
      </c>
      <c r="E24" s="128">
        <v>41.6</v>
      </c>
      <c r="F24" s="390">
        <v>32</v>
      </c>
      <c r="G24" s="375">
        <f t="shared" si="1"/>
        <v>73.599999999999994</v>
      </c>
      <c r="H24" s="126" t="s">
        <v>901</v>
      </c>
    </row>
    <row r="25" spans="1:11" ht="26.15" customHeight="1" x14ac:dyDescent="0.6">
      <c r="A25" s="182">
        <v>23</v>
      </c>
      <c r="B25" s="385">
        <v>2</v>
      </c>
      <c r="C25" s="271" t="s">
        <v>102</v>
      </c>
      <c r="D25" s="272" t="s">
        <v>21</v>
      </c>
      <c r="E25" s="258">
        <v>3.7</v>
      </c>
      <c r="F25" s="389">
        <v>64.900000000000006</v>
      </c>
      <c r="G25" s="375">
        <f t="shared" si="1"/>
        <v>68.600000000000009</v>
      </c>
      <c r="H25" s="126" t="s">
        <v>899</v>
      </c>
    </row>
    <row r="26" spans="1:11" ht="26.15" customHeight="1" x14ac:dyDescent="0.6">
      <c r="A26" s="182">
        <v>24</v>
      </c>
      <c r="B26" s="385">
        <v>1</v>
      </c>
      <c r="C26" s="271" t="s">
        <v>300</v>
      </c>
      <c r="D26" s="272" t="s">
        <v>82</v>
      </c>
      <c r="E26" s="258"/>
      <c r="F26" s="389">
        <v>67</v>
      </c>
      <c r="G26" s="375">
        <f t="shared" si="1"/>
        <v>67</v>
      </c>
      <c r="H26" s="126" t="s">
        <v>912</v>
      </c>
    </row>
    <row r="27" spans="1:11" ht="26.15" customHeight="1" thickBot="1" x14ac:dyDescent="0.65">
      <c r="A27" s="183">
        <v>25</v>
      </c>
      <c r="B27" s="385">
        <v>1</v>
      </c>
      <c r="C27" s="271" t="s">
        <v>331</v>
      </c>
      <c r="D27" s="272" t="s">
        <v>50</v>
      </c>
      <c r="E27" s="258"/>
      <c r="F27" s="389">
        <v>66.900000000000006</v>
      </c>
      <c r="G27" s="375">
        <f t="shared" si="1"/>
        <v>66.900000000000006</v>
      </c>
      <c r="H27" s="126" t="s">
        <v>914</v>
      </c>
    </row>
    <row r="28" spans="1:11" ht="16.5" customHeight="1" thickBot="1" x14ac:dyDescent="0.55000000000000004">
      <c r="B28" s="102"/>
      <c r="C28" s="270"/>
      <c r="D28" s="71"/>
      <c r="E28" s="184">
        <f>SUM(E3:E27)</f>
        <v>88.132999999999996</v>
      </c>
      <c r="F28" s="185">
        <f>SUM(F3:F27)</f>
        <v>3835.2</v>
      </c>
      <c r="G28" s="186">
        <f>SUM(G3:G27)</f>
        <v>3923.3329999999996</v>
      </c>
      <c r="H28" s="187"/>
    </row>
    <row r="29" spans="1:11" x14ac:dyDescent="0.6">
      <c r="A29" s="146"/>
      <c r="I29" s="142"/>
    </row>
    <row r="30" spans="1:11" ht="25" x14ac:dyDescent="0.5">
      <c r="A30" s="192"/>
      <c r="B30" s="193"/>
      <c r="C30" s="275"/>
      <c r="D30" s="276"/>
      <c r="E30" s="194"/>
      <c r="F30" s="194"/>
      <c r="G30" s="195"/>
      <c r="H30" s="195"/>
      <c r="I30" s="196"/>
      <c r="J30" s="196"/>
      <c r="K30" s="196"/>
    </row>
    <row r="31" spans="1:11" x14ac:dyDescent="0.6">
      <c r="A31" s="192"/>
      <c r="I31" s="196"/>
      <c r="J31" s="196"/>
      <c r="K31" s="196"/>
    </row>
    <row r="32" spans="1:11" ht="25" x14ac:dyDescent="0.5">
      <c r="A32" s="192"/>
      <c r="B32" s="197"/>
      <c r="C32" s="277"/>
      <c r="D32" s="276"/>
      <c r="E32" s="194"/>
      <c r="F32" s="194"/>
      <c r="G32" s="195"/>
      <c r="H32" s="195"/>
      <c r="I32" s="196"/>
      <c r="J32" s="196"/>
      <c r="K32" s="196"/>
    </row>
    <row r="33" spans="1:11" ht="25" x14ac:dyDescent="0.5">
      <c r="A33" s="192"/>
      <c r="B33" s="197"/>
      <c r="C33" s="277"/>
      <c r="D33" s="276"/>
      <c r="E33" s="194"/>
      <c r="F33" s="194"/>
      <c r="G33" s="195"/>
      <c r="H33" s="195"/>
      <c r="I33" s="196"/>
      <c r="J33" s="196"/>
      <c r="K33" s="196"/>
    </row>
    <row r="34" spans="1:11" ht="25" x14ac:dyDescent="0.5">
      <c r="A34" s="192"/>
      <c r="B34" s="197"/>
      <c r="C34" s="277"/>
      <c r="D34" s="278"/>
      <c r="E34" s="195"/>
      <c r="F34" s="195"/>
      <c r="G34" s="195"/>
      <c r="H34" s="195"/>
      <c r="I34" s="196"/>
      <c r="J34" s="196"/>
      <c r="K34" s="196"/>
    </row>
    <row r="35" spans="1:11" x14ac:dyDescent="0.6">
      <c r="A35" s="192"/>
      <c r="I35" s="196"/>
      <c r="J35" s="196"/>
      <c r="K35" s="196"/>
    </row>
    <row r="36" spans="1:11" x14ac:dyDescent="0.6">
      <c r="A36" s="192"/>
      <c r="I36" s="196"/>
      <c r="J36" s="196"/>
      <c r="K36" s="196"/>
    </row>
    <row r="37" spans="1:11" ht="25" x14ac:dyDescent="0.5">
      <c r="A37" s="192"/>
      <c r="B37" s="193"/>
      <c r="C37" s="275"/>
      <c r="D37" s="276"/>
      <c r="E37" s="194"/>
      <c r="F37" s="194"/>
      <c r="G37" s="195"/>
      <c r="H37" s="195"/>
      <c r="I37" s="196"/>
      <c r="J37" s="196"/>
      <c r="K37" s="196"/>
    </row>
    <row r="38" spans="1:11" ht="25" x14ac:dyDescent="0.5">
      <c r="A38" s="192"/>
      <c r="B38" s="193"/>
      <c r="C38" s="275"/>
      <c r="D38" s="278"/>
      <c r="E38" s="194"/>
      <c r="F38" s="194"/>
      <c r="G38" s="195"/>
      <c r="H38" s="195"/>
      <c r="I38" s="196"/>
      <c r="J38" s="196"/>
      <c r="K38" s="196"/>
    </row>
    <row r="39" spans="1:11" ht="25" x14ac:dyDescent="0.5">
      <c r="A39" s="192"/>
      <c r="B39" s="193"/>
      <c r="C39" s="275"/>
      <c r="D39" s="276"/>
      <c r="E39" s="194"/>
      <c r="F39" s="194"/>
      <c r="G39" s="195"/>
      <c r="H39" s="195"/>
      <c r="I39" s="196"/>
      <c r="J39" s="196"/>
      <c r="K39" s="196"/>
    </row>
    <row r="40" spans="1:11" ht="25" x14ac:dyDescent="0.5">
      <c r="A40" s="192"/>
      <c r="B40" s="193"/>
      <c r="C40" s="275"/>
      <c r="D40" s="276"/>
      <c r="E40" s="194"/>
      <c r="F40" s="194"/>
      <c r="G40" s="195"/>
      <c r="H40" s="195"/>
      <c r="I40" s="196"/>
      <c r="J40" s="196"/>
      <c r="K40" s="196"/>
    </row>
    <row r="41" spans="1:11" ht="25" x14ac:dyDescent="0.5">
      <c r="A41" s="192"/>
      <c r="B41" s="197"/>
      <c r="C41" s="277"/>
      <c r="D41" s="276"/>
      <c r="E41" s="194"/>
      <c r="F41" s="194"/>
      <c r="G41" s="195"/>
      <c r="H41" s="195"/>
      <c r="I41" s="196"/>
      <c r="J41" s="196"/>
      <c r="K41" s="196"/>
    </row>
    <row r="42" spans="1:11" ht="25" x14ac:dyDescent="0.5">
      <c r="A42" s="192"/>
      <c r="B42" s="197"/>
      <c r="C42" s="277"/>
      <c r="D42" s="276"/>
      <c r="E42" s="194"/>
      <c r="F42" s="194"/>
      <c r="G42" s="195"/>
      <c r="H42" s="195"/>
      <c r="I42" s="196"/>
      <c r="J42" s="196"/>
      <c r="K42" s="196"/>
    </row>
    <row r="43" spans="1:11" ht="25" x14ac:dyDescent="0.5">
      <c r="A43" s="192"/>
      <c r="B43" s="193"/>
      <c r="C43" s="275"/>
      <c r="D43" s="276"/>
      <c r="E43" s="194"/>
      <c r="F43" s="194"/>
      <c r="G43" s="195"/>
      <c r="H43" s="195"/>
      <c r="I43" s="196"/>
      <c r="J43" s="196"/>
      <c r="K43" s="196"/>
    </row>
    <row r="44" spans="1:11" ht="25" x14ac:dyDescent="0.5">
      <c r="A44" s="192"/>
      <c r="B44" s="193"/>
      <c r="C44" s="275"/>
      <c r="D44" s="276"/>
      <c r="E44" s="194"/>
      <c r="F44" s="194"/>
      <c r="G44" s="195"/>
      <c r="H44" s="195"/>
      <c r="I44" s="196"/>
      <c r="J44" s="196"/>
      <c r="K44" s="196"/>
    </row>
    <row r="45" spans="1:11" ht="25" x14ac:dyDescent="0.5">
      <c r="A45" s="192"/>
      <c r="B45" s="193"/>
      <c r="C45" s="275"/>
      <c r="D45" s="276"/>
      <c r="E45" s="194"/>
      <c r="F45" s="194"/>
      <c r="G45" s="195"/>
      <c r="H45" s="195"/>
      <c r="I45" s="196"/>
      <c r="J45" s="196"/>
      <c r="K45" s="196"/>
    </row>
    <row r="46" spans="1:11" ht="25" x14ac:dyDescent="0.5">
      <c r="A46" s="192"/>
      <c r="B46" s="193"/>
      <c r="C46" s="275"/>
      <c r="D46" s="276"/>
      <c r="E46" s="194"/>
      <c r="F46" s="194"/>
      <c r="G46" s="195"/>
      <c r="H46" s="195"/>
      <c r="I46" s="196"/>
      <c r="J46" s="196"/>
      <c r="K46" s="196"/>
    </row>
    <row r="47" spans="1:11" ht="25" x14ac:dyDescent="0.5">
      <c r="A47" s="192"/>
      <c r="B47" s="193"/>
      <c r="C47" s="275"/>
      <c r="D47" s="276"/>
      <c r="E47" s="194"/>
      <c r="F47" s="198"/>
      <c r="G47" s="195"/>
      <c r="H47" s="195"/>
      <c r="I47" s="196"/>
      <c r="J47" s="196"/>
      <c r="K47" s="196"/>
    </row>
    <row r="48" spans="1:11" x14ac:dyDescent="0.6">
      <c r="B48" s="142"/>
      <c r="C48" s="274"/>
      <c r="D48" s="276"/>
      <c r="E48" s="194"/>
      <c r="F48" s="194"/>
      <c r="G48" s="195"/>
      <c r="H48" s="195"/>
      <c r="I48" s="142"/>
    </row>
    <row r="49" spans="2:9" x14ac:dyDescent="0.6">
      <c r="B49" s="142"/>
      <c r="C49" s="274"/>
      <c r="D49" s="276"/>
      <c r="E49" s="194"/>
      <c r="F49" s="194"/>
      <c r="G49" s="195"/>
      <c r="H49" s="195"/>
      <c r="I49" s="142"/>
    </row>
    <row r="50" spans="2:9" x14ac:dyDescent="0.6">
      <c r="B50" s="142"/>
      <c r="C50" s="274"/>
      <c r="E50" s="142"/>
      <c r="F50" s="142"/>
      <c r="H50" s="142"/>
      <c r="I50" s="142"/>
    </row>
    <row r="51" spans="2:9" x14ac:dyDescent="0.6">
      <c r="B51" s="142"/>
      <c r="C51" s="274"/>
      <c r="E51" s="142"/>
      <c r="F51" s="142"/>
      <c r="G51" s="142"/>
      <c r="H51" s="142"/>
      <c r="I51" s="142"/>
    </row>
    <row r="52" spans="2:9" x14ac:dyDescent="0.6">
      <c r="B52" s="142"/>
      <c r="C52" s="274"/>
      <c r="E52" s="142"/>
      <c r="F52" s="142"/>
      <c r="G52" s="142"/>
      <c r="H52" s="142"/>
      <c r="I52" s="142"/>
    </row>
    <row r="53" spans="2:9" x14ac:dyDescent="0.6">
      <c r="B53" s="142"/>
      <c r="C53" s="274"/>
      <c r="E53" s="142"/>
      <c r="F53" s="142"/>
      <c r="G53" s="142"/>
      <c r="H53" s="142"/>
      <c r="I53" s="142"/>
    </row>
    <row r="54" spans="2:9" x14ac:dyDescent="0.6">
      <c r="E54" s="142"/>
      <c r="F54" s="142"/>
      <c r="G54" s="142"/>
      <c r="H54" s="142"/>
    </row>
    <row r="55" spans="2:9" x14ac:dyDescent="0.6">
      <c r="E55" s="142"/>
      <c r="F55" s="142"/>
      <c r="G55" s="142"/>
      <c r="H55" s="142"/>
    </row>
  </sheetData>
  <sortState ref="B3:H27">
    <sortCondition descending="1" ref="G3:G27"/>
  </sortState>
  <mergeCells count="1">
    <mergeCell ref="C1:D1"/>
  </mergeCells>
  <pageMargins left="0.25" right="0.25" top="0.75" bottom="0.75" header="0.3" footer="0.3"/>
  <pageSetup paperSize="9" orientation="portrait" r:id="rId1"/>
  <headerFooter alignWithMargins="0"/>
  <ignoredErrors>
    <ignoredError sqref="G6" formula="1"/>
  </ignoredErrors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tabSelected="1" workbookViewId="0"/>
  </sheetViews>
  <sheetFormatPr defaultRowHeight="14.5" x14ac:dyDescent="0.35"/>
  <cols>
    <col min="1" max="1" width="9.26953125" style="142" customWidth="1"/>
    <col min="2" max="2" width="10.1796875" style="226" bestFit="1" customWidth="1"/>
    <col min="3" max="3" width="19.1796875" style="142" bestFit="1" customWidth="1"/>
    <col min="4" max="4" width="2.453125" style="146" customWidth="1"/>
    <col min="5" max="5" width="9.81640625" style="142" bestFit="1" customWidth="1"/>
    <col min="6" max="256" width="8.7265625" style="142"/>
    <col min="257" max="257" width="9.26953125" style="142" customWidth="1"/>
    <col min="258" max="258" width="10.1796875" style="142" bestFit="1" customWidth="1"/>
    <col min="259" max="259" width="19.1796875" style="142" bestFit="1" customWidth="1"/>
    <col min="260" max="260" width="2.453125" style="142" customWidth="1"/>
    <col min="261" max="261" width="9.81640625" style="142" bestFit="1" customWidth="1"/>
    <col min="262" max="512" width="8.7265625" style="142"/>
    <col min="513" max="513" width="9.26953125" style="142" customWidth="1"/>
    <col min="514" max="514" width="10.1796875" style="142" bestFit="1" customWidth="1"/>
    <col min="515" max="515" width="19.1796875" style="142" bestFit="1" customWidth="1"/>
    <col min="516" max="516" width="2.453125" style="142" customWidth="1"/>
    <col min="517" max="517" width="9.81640625" style="142" bestFit="1" customWidth="1"/>
    <col min="518" max="768" width="8.7265625" style="142"/>
    <col min="769" max="769" width="9.26953125" style="142" customWidth="1"/>
    <col min="770" max="770" width="10.1796875" style="142" bestFit="1" customWidth="1"/>
    <col min="771" max="771" width="19.1796875" style="142" bestFit="1" customWidth="1"/>
    <col min="772" max="772" width="2.453125" style="142" customWidth="1"/>
    <col min="773" max="773" width="9.81640625" style="142" bestFit="1" customWidth="1"/>
    <col min="774" max="1024" width="8.7265625" style="142"/>
    <col min="1025" max="1025" width="9.26953125" style="142" customWidth="1"/>
    <col min="1026" max="1026" width="10.1796875" style="142" bestFit="1" customWidth="1"/>
    <col min="1027" max="1027" width="19.1796875" style="142" bestFit="1" customWidth="1"/>
    <col min="1028" max="1028" width="2.453125" style="142" customWidth="1"/>
    <col min="1029" max="1029" width="9.81640625" style="142" bestFit="1" customWidth="1"/>
    <col min="1030" max="1280" width="8.7265625" style="142"/>
    <col min="1281" max="1281" width="9.26953125" style="142" customWidth="1"/>
    <col min="1282" max="1282" width="10.1796875" style="142" bestFit="1" customWidth="1"/>
    <col min="1283" max="1283" width="19.1796875" style="142" bestFit="1" customWidth="1"/>
    <col min="1284" max="1284" width="2.453125" style="142" customWidth="1"/>
    <col min="1285" max="1285" width="9.81640625" style="142" bestFit="1" customWidth="1"/>
    <col min="1286" max="1536" width="8.7265625" style="142"/>
    <col min="1537" max="1537" width="9.26953125" style="142" customWidth="1"/>
    <col min="1538" max="1538" width="10.1796875" style="142" bestFit="1" customWidth="1"/>
    <col min="1539" max="1539" width="19.1796875" style="142" bestFit="1" customWidth="1"/>
    <col min="1540" max="1540" width="2.453125" style="142" customWidth="1"/>
    <col min="1541" max="1541" width="9.81640625" style="142" bestFit="1" customWidth="1"/>
    <col min="1542" max="1792" width="8.7265625" style="142"/>
    <col min="1793" max="1793" width="9.26953125" style="142" customWidth="1"/>
    <col min="1794" max="1794" width="10.1796875" style="142" bestFit="1" customWidth="1"/>
    <col min="1795" max="1795" width="19.1796875" style="142" bestFit="1" customWidth="1"/>
    <col min="1796" max="1796" width="2.453125" style="142" customWidth="1"/>
    <col min="1797" max="1797" width="9.81640625" style="142" bestFit="1" customWidth="1"/>
    <col min="1798" max="2048" width="8.7265625" style="142"/>
    <col min="2049" max="2049" width="9.26953125" style="142" customWidth="1"/>
    <col min="2050" max="2050" width="10.1796875" style="142" bestFit="1" customWidth="1"/>
    <col min="2051" max="2051" width="19.1796875" style="142" bestFit="1" customWidth="1"/>
    <col min="2052" max="2052" width="2.453125" style="142" customWidth="1"/>
    <col min="2053" max="2053" width="9.81640625" style="142" bestFit="1" customWidth="1"/>
    <col min="2054" max="2304" width="8.7265625" style="142"/>
    <col min="2305" max="2305" width="9.26953125" style="142" customWidth="1"/>
    <col min="2306" max="2306" width="10.1796875" style="142" bestFit="1" customWidth="1"/>
    <col min="2307" max="2307" width="19.1796875" style="142" bestFit="1" customWidth="1"/>
    <col min="2308" max="2308" width="2.453125" style="142" customWidth="1"/>
    <col min="2309" max="2309" width="9.81640625" style="142" bestFit="1" customWidth="1"/>
    <col min="2310" max="2560" width="8.7265625" style="142"/>
    <col min="2561" max="2561" width="9.26953125" style="142" customWidth="1"/>
    <col min="2562" max="2562" width="10.1796875" style="142" bestFit="1" customWidth="1"/>
    <col min="2563" max="2563" width="19.1796875" style="142" bestFit="1" customWidth="1"/>
    <col min="2564" max="2564" width="2.453125" style="142" customWidth="1"/>
    <col min="2565" max="2565" width="9.81640625" style="142" bestFit="1" customWidth="1"/>
    <col min="2566" max="2816" width="8.7265625" style="142"/>
    <col min="2817" max="2817" width="9.26953125" style="142" customWidth="1"/>
    <col min="2818" max="2818" width="10.1796875" style="142" bestFit="1" customWidth="1"/>
    <col min="2819" max="2819" width="19.1796875" style="142" bestFit="1" customWidth="1"/>
    <col min="2820" max="2820" width="2.453125" style="142" customWidth="1"/>
    <col min="2821" max="2821" width="9.81640625" style="142" bestFit="1" customWidth="1"/>
    <col min="2822" max="3072" width="8.7265625" style="142"/>
    <col min="3073" max="3073" width="9.26953125" style="142" customWidth="1"/>
    <col min="3074" max="3074" width="10.1796875" style="142" bestFit="1" customWidth="1"/>
    <col min="3075" max="3075" width="19.1796875" style="142" bestFit="1" customWidth="1"/>
    <col min="3076" max="3076" width="2.453125" style="142" customWidth="1"/>
    <col min="3077" max="3077" width="9.81640625" style="142" bestFit="1" customWidth="1"/>
    <col min="3078" max="3328" width="8.7265625" style="142"/>
    <col min="3329" max="3329" width="9.26953125" style="142" customWidth="1"/>
    <col min="3330" max="3330" width="10.1796875" style="142" bestFit="1" customWidth="1"/>
    <col min="3331" max="3331" width="19.1796875" style="142" bestFit="1" customWidth="1"/>
    <col min="3332" max="3332" width="2.453125" style="142" customWidth="1"/>
    <col min="3333" max="3333" width="9.81640625" style="142" bestFit="1" customWidth="1"/>
    <col min="3334" max="3584" width="8.7265625" style="142"/>
    <col min="3585" max="3585" width="9.26953125" style="142" customWidth="1"/>
    <col min="3586" max="3586" width="10.1796875" style="142" bestFit="1" customWidth="1"/>
    <col min="3587" max="3587" width="19.1796875" style="142" bestFit="1" customWidth="1"/>
    <col min="3588" max="3588" width="2.453125" style="142" customWidth="1"/>
    <col min="3589" max="3589" width="9.81640625" style="142" bestFit="1" customWidth="1"/>
    <col min="3590" max="3840" width="8.7265625" style="142"/>
    <col min="3841" max="3841" width="9.26953125" style="142" customWidth="1"/>
    <col min="3842" max="3842" width="10.1796875" style="142" bestFit="1" customWidth="1"/>
    <col min="3843" max="3843" width="19.1796875" style="142" bestFit="1" customWidth="1"/>
    <col min="3844" max="3844" width="2.453125" style="142" customWidth="1"/>
    <col min="3845" max="3845" width="9.81640625" style="142" bestFit="1" customWidth="1"/>
    <col min="3846" max="4096" width="8.7265625" style="142"/>
    <col min="4097" max="4097" width="9.26953125" style="142" customWidth="1"/>
    <col min="4098" max="4098" width="10.1796875" style="142" bestFit="1" customWidth="1"/>
    <col min="4099" max="4099" width="19.1796875" style="142" bestFit="1" customWidth="1"/>
    <col min="4100" max="4100" width="2.453125" style="142" customWidth="1"/>
    <col min="4101" max="4101" width="9.81640625" style="142" bestFit="1" customWidth="1"/>
    <col min="4102" max="4352" width="8.7265625" style="142"/>
    <col min="4353" max="4353" width="9.26953125" style="142" customWidth="1"/>
    <col min="4354" max="4354" width="10.1796875" style="142" bestFit="1" customWidth="1"/>
    <col min="4355" max="4355" width="19.1796875" style="142" bestFit="1" customWidth="1"/>
    <col min="4356" max="4356" width="2.453125" style="142" customWidth="1"/>
    <col min="4357" max="4357" width="9.81640625" style="142" bestFit="1" customWidth="1"/>
    <col min="4358" max="4608" width="8.7265625" style="142"/>
    <col min="4609" max="4609" width="9.26953125" style="142" customWidth="1"/>
    <col min="4610" max="4610" width="10.1796875" style="142" bestFit="1" customWidth="1"/>
    <col min="4611" max="4611" width="19.1796875" style="142" bestFit="1" customWidth="1"/>
    <col min="4612" max="4612" width="2.453125" style="142" customWidth="1"/>
    <col min="4613" max="4613" width="9.81640625" style="142" bestFit="1" customWidth="1"/>
    <col min="4614" max="4864" width="8.7265625" style="142"/>
    <col min="4865" max="4865" width="9.26953125" style="142" customWidth="1"/>
    <col min="4866" max="4866" width="10.1796875" style="142" bestFit="1" customWidth="1"/>
    <col min="4867" max="4867" width="19.1796875" style="142" bestFit="1" customWidth="1"/>
    <col min="4868" max="4868" width="2.453125" style="142" customWidth="1"/>
    <col min="4869" max="4869" width="9.81640625" style="142" bestFit="1" customWidth="1"/>
    <col min="4870" max="5120" width="8.7265625" style="142"/>
    <col min="5121" max="5121" width="9.26953125" style="142" customWidth="1"/>
    <col min="5122" max="5122" width="10.1796875" style="142" bestFit="1" customWidth="1"/>
    <col min="5123" max="5123" width="19.1796875" style="142" bestFit="1" customWidth="1"/>
    <col min="5124" max="5124" width="2.453125" style="142" customWidth="1"/>
    <col min="5125" max="5125" width="9.81640625" style="142" bestFit="1" customWidth="1"/>
    <col min="5126" max="5376" width="8.7265625" style="142"/>
    <col min="5377" max="5377" width="9.26953125" style="142" customWidth="1"/>
    <col min="5378" max="5378" width="10.1796875" style="142" bestFit="1" customWidth="1"/>
    <col min="5379" max="5379" width="19.1796875" style="142" bestFit="1" customWidth="1"/>
    <col min="5380" max="5380" width="2.453125" style="142" customWidth="1"/>
    <col min="5381" max="5381" width="9.81640625" style="142" bestFit="1" customWidth="1"/>
    <col min="5382" max="5632" width="8.7265625" style="142"/>
    <col min="5633" max="5633" width="9.26953125" style="142" customWidth="1"/>
    <col min="5634" max="5634" width="10.1796875" style="142" bestFit="1" customWidth="1"/>
    <col min="5635" max="5635" width="19.1796875" style="142" bestFit="1" customWidth="1"/>
    <col min="5636" max="5636" width="2.453125" style="142" customWidth="1"/>
    <col min="5637" max="5637" width="9.81640625" style="142" bestFit="1" customWidth="1"/>
    <col min="5638" max="5888" width="8.7265625" style="142"/>
    <col min="5889" max="5889" width="9.26953125" style="142" customWidth="1"/>
    <col min="5890" max="5890" width="10.1796875" style="142" bestFit="1" customWidth="1"/>
    <col min="5891" max="5891" width="19.1796875" style="142" bestFit="1" customWidth="1"/>
    <col min="5892" max="5892" width="2.453125" style="142" customWidth="1"/>
    <col min="5893" max="5893" width="9.81640625" style="142" bestFit="1" customWidth="1"/>
    <col min="5894" max="6144" width="8.7265625" style="142"/>
    <col min="6145" max="6145" width="9.26953125" style="142" customWidth="1"/>
    <col min="6146" max="6146" width="10.1796875" style="142" bestFit="1" customWidth="1"/>
    <col min="6147" max="6147" width="19.1796875" style="142" bestFit="1" customWidth="1"/>
    <col min="6148" max="6148" width="2.453125" style="142" customWidth="1"/>
    <col min="6149" max="6149" width="9.81640625" style="142" bestFit="1" customWidth="1"/>
    <col min="6150" max="6400" width="8.7265625" style="142"/>
    <col min="6401" max="6401" width="9.26953125" style="142" customWidth="1"/>
    <col min="6402" max="6402" width="10.1796875" style="142" bestFit="1" customWidth="1"/>
    <col min="6403" max="6403" width="19.1796875" style="142" bestFit="1" customWidth="1"/>
    <col min="6404" max="6404" width="2.453125" style="142" customWidth="1"/>
    <col min="6405" max="6405" width="9.81640625" style="142" bestFit="1" customWidth="1"/>
    <col min="6406" max="6656" width="8.7265625" style="142"/>
    <col min="6657" max="6657" width="9.26953125" style="142" customWidth="1"/>
    <col min="6658" max="6658" width="10.1796875" style="142" bestFit="1" customWidth="1"/>
    <col min="6659" max="6659" width="19.1796875" style="142" bestFit="1" customWidth="1"/>
    <col min="6660" max="6660" width="2.453125" style="142" customWidth="1"/>
    <col min="6661" max="6661" width="9.81640625" style="142" bestFit="1" customWidth="1"/>
    <col min="6662" max="6912" width="8.7265625" style="142"/>
    <col min="6913" max="6913" width="9.26953125" style="142" customWidth="1"/>
    <col min="6914" max="6914" width="10.1796875" style="142" bestFit="1" customWidth="1"/>
    <col min="6915" max="6915" width="19.1796875" style="142" bestFit="1" customWidth="1"/>
    <col min="6916" max="6916" width="2.453125" style="142" customWidth="1"/>
    <col min="6917" max="6917" width="9.81640625" style="142" bestFit="1" customWidth="1"/>
    <col min="6918" max="7168" width="8.7265625" style="142"/>
    <col min="7169" max="7169" width="9.26953125" style="142" customWidth="1"/>
    <col min="7170" max="7170" width="10.1796875" style="142" bestFit="1" customWidth="1"/>
    <col min="7171" max="7171" width="19.1796875" style="142" bestFit="1" customWidth="1"/>
    <col min="7172" max="7172" width="2.453125" style="142" customWidth="1"/>
    <col min="7173" max="7173" width="9.81640625" style="142" bestFit="1" customWidth="1"/>
    <col min="7174" max="7424" width="8.7265625" style="142"/>
    <col min="7425" max="7425" width="9.26953125" style="142" customWidth="1"/>
    <col min="7426" max="7426" width="10.1796875" style="142" bestFit="1" customWidth="1"/>
    <col min="7427" max="7427" width="19.1796875" style="142" bestFit="1" customWidth="1"/>
    <col min="7428" max="7428" width="2.453125" style="142" customWidth="1"/>
    <col min="7429" max="7429" width="9.81640625" style="142" bestFit="1" customWidth="1"/>
    <col min="7430" max="7680" width="8.7265625" style="142"/>
    <col min="7681" max="7681" width="9.26953125" style="142" customWidth="1"/>
    <col min="7682" max="7682" width="10.1796875" style="142" bestFit="1" customWidth="1"/>
    <col min="7683" max="7683" width="19.1796875" style="142" bestFit="1" customWidth="1"/>
    <col min="7684" max="7684" width="2.453125" style="142" customWidth="1"/>
    <col min="7685" max="7685" width="9.81640625" style="142" bestFit="1" customWidth="1"/>
    <col min="7686" max="7936" width="8.7265625" style="142"/>
    <col min="7937" max="7937" width="9.26953125" style="142" customWidth="1"/>
    <col min="7938" max="7938" width="10.1796875" style="142" bestFit="1" customWidth="1"/>
    <col min="7939" max="7939" width="19.1796875" style="142" bestFit="1" customWidth="1"/>
    <col min="7940" max="7940" width="2.453125" style="142" customWidth="1"/>
    <col min="7941" max="7941" width="9.81640625" style="142" bestFit="1" customWidth="1"/>
    <col min="7942" max="8192" width="8.7265625" style="142"/>
    <col min="8193" max="8193" width="9.26953125" style="142" customWidth="1"/>
    <col min="8194" max="8194" width="10.1796875" style="142" bestFit="1" customWidth="1"/>
    <col min="8195" max="8195" width="19.1796875" style="142" bestFit="1" customWidth="1"/>
    <col min="8196" max="8196" width="2.453125" style="142" customWidth="1"/>
    <col min="8197" max="8197" width="9.81640625" style="142" bestFit="1" customWidth="1"/>
    <col min="8198" max="8448" width="8.7265625" style="142"/>
    <col min="8449" max="8449" width="9.26953125" style="142" customWidth="1"/>
    <col min="8450" max="8450" width="10.1796875" style="142" bestFit="1" customWidth="1"/>
    <col min="8451" max="8451" width="19.1796875" style="142" bestFit="1" customWidth="1"/>
    <col min="8452" max="8452" width="2.453125" style="142" customWidth="1"/>
    <col min="8453" max="8453" width="9.81640625" style="142" bestFit="1" customWidth="1"/>
    <col min="8454" max="8704" width="8.7265625" style="142"/>
    <col min="8705" max="8705" width="9.26953125" style="142" customWidth="1"/>
    <col min="8706" max="8706" width="10.1796875" style="142" bestFit="1" customWidth="1"/>
    <col min="8707" max="8707" width="19.1796875" style="142" bestFit="1" customWidth="1"/>
    <col min="8708" max="8708" width="2.453125" style="142" customWidth="1"/>
    <col min="8709" max="8709" width="9.81640625" style="142" bestFit="1" customWidth="1"/>
    <col min="8710" max="8960" width="8.7265625" style="142"/>
    <col min="8961" max="8961" width="9.26953125" style="142" customWidth="1"/>
    <col min="8962" max="8962" width="10.1796875" style="142" bestFit="1" customWidth="1"/>
    <col min="8963" max="8963" width="19.1796875" style="142" bestFit="1" customWidth="1"/>
    <col min="8964" max="8964" width="2.453125" style="142" customWidth="1"/>
    <col min="8965" max="8965" width="9.81640625" style="142" bestFit="1" customWidth="1"/>
    <col min="8966" max="9216" width="8.7265625" style="142"/>
    <col min="9217" max="9217" width="9.26953125" style="142" customWidth="1"/>
    <col min="9218" max="9218" width="10.1796875" style="142" bestFit="1" customWidth="1"/>
    <col min="9219" max="9219" width="19.1796875" style="142" bestFit="1" customWidth="1"/>
    <col min="9220" max="9220" width="2.453125" style="142" customWidth="1"/>
    <col min="9221" max="9221" width="9.81640625" style="142" bestFit="1" customWidth="1"/>
    <col min="9222" max="9472" width="8.7265625" style="142"/>
    <col min="9473" max="9473" width="9.26953125" style="142" customWidth="1"/>
    <col min="9474" max="9474" width="10.1796875" style="142" bestFit="1" customWidth="1"/>
    <col min="9475" max="9475" width="19.1796875" style="142" bestFit="1" customWidth="1"/>
    <col min="9476" max="9476" width="2.453125" style="142" customWidth="1"/>
    <col min="9477" max="9477" width="9.81640625" style="142" bestFit="1" customWidth="1"/>
    <col min="9478" max="9728" width="8.7265625" style="142"/>
    <col min="9729" max="9729" width="9.26953125" style="142" customWidth="1"/>
    <col min="9730" max="9730" width="10.1796875" style="142" bestFit="1" customWidth="1"/>
    <col min="9731" max="9731" width="19.1796875" style="142" bestFit="1" customWidth="1"/>
    <col min="9732" max="9732" width="2.453125" style="142" customWidth="1"/>
    <col min="9733" max="9733" width="9.81640625" style="142" bestFit="1" customWidth="1"/>
    <col min="9734" max="9984" width="8.7265625" style="142"/>
    <col min="9985" max="9985" width="9.26953125" style="142" customWidth="1"/>
    <col min="9986" max="9986" width="10.1796875" style="142" bestFit="1" customWidth="1"/>
    <col min="9987" max="9987" width="19.1796875" style="142" bestFit="1" customWidth="1"/>
    <col min="9988" max="9988" width="2.453125" style="142" customWidth="1"/>
    <col min="9989" max="9989" width="9.81640625" style="142" bestFit="1" customWidth="1"/>
    <col min="9990" max="10240" width="8.7265625" style="142"/>
    <col min="10241" max="10241" width="9.26953125" style="142" customWidth="1"/>
    <col min="10242" max="10242" width="10.1796875" style="142" bestFit="1" customWidth="1"/>
    <col min="10243" max="10243" width="19.1796875" style="142" bestFit="1" customWidth="1"/>
    <col min="10244" max="10244" width="2.453125" style="142" customWidth="1"/>
    <col min="10245" max="10245" width="9.81640625" style="142" bestFit="1" customWidth="1"/>
    <col min="10246" max="10496" width="8.7265625" style="142"/>
    <col min="10497" max="10497" width="9.26953125" style="142" customWidth="1"/>
    <col min="10498" max="10498" width="10.1796875" style="142" bestFit="1" customWidth="1"/>
    <col min="10499" max="10499" width="19.1796875" style="142" bestFit="1" customWidth="1"/>
    <col min="10500" max="10500" width="2.453125" style="142" customWidth="1"/>
    <col min="10501" max="10501" width="9.81640625" style="142" bestFit="1" customWidth="1"/>
    <col min="10502" max="10752" width="8.7265625" style="142"/>
    <col min="10753" max="10753" width="9.26953125" style="142" customWidth="1"/>
    <col min="10754" max="10754" width="10.1796875" style="142" bestFit="1" customWidth="1"/>
    <col min="10755" max="10755" width="19.1796875" style="142" bestFit="1" customWidth="1"/>
    <col min="10756" max="10756" width="2.453125" style="142" customWidth="1"/>
    <col min="10757" max="10757" width="9.81640625" style="142" bestFit="1" customWidth="1"/>
    <col min="10758" max="11008" width="8.7265625" style="142"/>
    <col min="11009" max="11009" width="9.26953125" style="142" customWidth="1"/>
    <col min="11010" max="11010" width="10.1796875" style="142" bestFit="1" customWidth="1"/>
    <col min="11011" max="11011" width="19.1796875" style="142" bestFit="1" customWidth="1"/>
    <col min="11012" max="11012" width="2.453125" style="142" customWidth="1"/>
    <col min="11013" max="11013" width="9.81640625" style="142" bestFit="1" customWidth="1"/>
    <col min="11014" max="11264" width="8.7265625" style="142"/>
    <col min="11265" max="11265" width="9.26953125" style="142" customWidth="1"/>
    <col min="11266" max="11266" width="10.1796875" style="142" bestFit="1" customWidth="1"/>
    <col min="11267" max="11267" width="19.1796875" style="142" bestFit="1" customWidth="1"/>
    <col min="11268" max="11268" width="2.453125" style="142" customWidth="1"/>
    <col min="11269" max="11269" width="9.81640625" style="142" bestFit="1" customWidth="1"/>
    <col min="11270" max="11520" width="8.7265625" style="142"/>
    <col min="11521" max="11521" width="9.26953125" style="142" customWidth="1"/>
    <col min="11522" max="11522" width="10.1796875" style="142" bestFit="1" customWidth="1"/>
    <col min="11523" max="11523" width="19.1796875" style="142" bestFit="1" customWidth="1"/>
    <col min="11524" max="11524" width="2.453125" style="142" customWidth="1"/>
    <col min="11525" max="11525" width="9.81640625" style="142" bestFit="1" customWidth="1"/>
    <col min="11526" max="11776" width="8.7265625" style="142"/>
    <col min="11777" max="11777" width="9.26953125" style="142" customWidth="1"/>
    <col min="11778" max="11778" width="10.1796875" style="142" bestFit="1" customWidth="1"/>
    <col min="11779" max="11779" width="19.1796875" style="142" bestFit="1" customWidth="1"/>
    <col min="11780" max="11780" width="2.453125" style="142" customWidth="1"/>
    <col min="11781" max="11781" width="9.81640625" style="142" bestFit="1" customWidth="1"/>
    <col min="11782" max="12032" width="8.7265625" style="142"/>
    <col min="12033" max="12033" width="9.26953125" style="142" customWidth="1"/>
    <col min="12034" max="12034" width="10.1796875" style="142" bestFit="1" customWidth="1"/>
    <col min="12035" max="12035" width="19.1796875" style="142" bestFit="1" customWidth="1"/>
    <col min="12036" max="12036" width="2.453125" style="142" customWidth="1"/>
    <col min="12037" max="12037" width="9.81640625" style="142" bestFit="1" customWidth="1"/>
    <col min="12038" max="12288" width="8.7265625" style="142"/>
    <col min="12289" max="12289" width="9.26953125" style="142" customWidth="1"/>
    <col min="12290" max="12290" width="10.1796875" style="142" bestFit="1" customWidth="1"/>
    <col min="12291" max="12291" width="19.1796875" style="142" bestFit="1" customWidth="1"/>
    <col min="12292" max="12292" width="2.453125" style="142" customWidth="1"/>
    <col min="12293" max="12293" width="9.81640625" style="142" bestFit="1" customWidth="1"/>
    <col min="12294" max="12544" width="8.7265625" style="142"/>
    <col min="12545" max="12545" width="9.26953125" style="142" customWidth="1"/>
    <col min="12546" max="12546" width="10.1796875" style="142" bestFit="1" customWidth="1"/>
    <col min="12547" max="12547" width="19.1796875" style="142" bestFit="1" customWidth="1"/>
    <col min="12548" max="12548" width="2.453125" style="142" customWidth="1"/>
    <col min="12549" max="12549" width="9.81640625" style="142" bestFit="1" customWidth="1"/>
    <col min="12550" max="12800" width="8.7265625" style="142"/>
    <col min="12801" max="12801" width="9.26953125" style="142" customWidth="1"/>
    <col min="12802" max="12802" width="10.1796875" style="142" bestFit="1" customWidth="1"/>
    <col min="12803" max="12803" width="19.1796875" style="142" bestFit="1" customWidth="1"/>
    <col min="12804" max="12804" width="2.453125" style="142" customWidth="1"/>
    <col min="12805" max="12805" width="9.81640625" style="142" bestFit="1" customWidth="1"/>
    <col min="12806" max="13056" width="8.7265625" style="142"/>
    <col min="13057" max="13057" width="9.26953125" style="142" customWidth="1"/>
    <col min="13058" max="13058" width="10.1796875" style="142" bestFit="1" customWidth="1"/>
    <col min="13059" max="13059" width="19.1796875" style="142" bestFit="1" customWidth="1"/>
    <col min="13060" max="13060" width="2.453125" style="142" customWidth="1"/>
    <col min="13061" max="13061" width="9.81640625" style="142" bestFit="1" customWidth="1"/>
    <col min="13062" max="13312" width="8.7265625" style="142"/>
    <col min="13313" max="13313" width="9.26953125" style="142" customWidth="1"/>
    <col min="13314" max="13314" width="10.1796875" style="142" bestFit="1" customWidth="1"/>
    <col min="13315" max="13315" width="19.1796875" style="142" bestFit="1" customWidth="1"/>
    <col min="13316" max="13316" width="2.453125" style="142" customWidth="1"/>
    <col min="13317" max="13317" width="9.81640625" style="142" bestFit="1" customWidth="1"/>
    <col min="13318" max="13568" width="8.7265625" style="142"/>
    <col min="13569" max="13569" width="9.26953125" style="142" customWidth="1"/>
    <col min="13570" max="13570" width="10.1796875" style="142" bestFit="1" customWidth="1"/>
    <col min="13571" max="13571" width="19.1796875" style="142" bestFit="1" customWidth="1"/>
    <col min="13572" max="13572" width="2.453125" style="142" customWidth="1"/>
    <col min="13573" max="13573" width="9.81640625" style="142" bestFit="1" customWidth="1"/>
    <col min="13574" max="13824" width="8.7265625" style="142"/>
    <col min="13825" max="13825" width="9.26953125" style="142" customWidth="1"/>
    <col min="13826" max="13826" width="10.1796875" style="142" bestFit="1" customWidth="1"/>
    <col min="13827" max="13827" width="19.1796875" style="142" bestFit="1" customWidth="1"/>
    <col min="13828" max="13828" width="2.453125" style="142" customWidth="1"/>
    <col min="13829" max="13829" width="9.81640625" style="142" bestFit="1" customWidth="1"/>
    <col min="13830" max="14080" width="8.7265625" style="142"/>
    <col min="14081" max="14081" width="9.26953125" style="142" customWidth="1"/>
    <col min="14082" max="14082" width="10.1796875" style="142" bestFit="1" customWidth="1"/>
    <col min="14083" max="14083" width="19.1796875" style="142" bestFit="1" customWidth="1"/>
    <col min="14084" max="14084" width="2.453125" style="142" customWidth="1"/>
    <col min="14085" max="14085" width="9.81640625" style="142" bestFit="1" customWidth="1"/>
    <col min="14086" max="14336" width="8.7265625" style="142"/>
    <col min="14337" max="14337" width="9.26953125" style="142" customWidth="1"/>
    <col min="14338" max="14338" width="10.1796875" style="142" bestFit="1" customWidth="1"/>
    <col min="14339" max="14339" width="19.1796875" style="142" bestFit="1" customWidth="1"/>
    <col min="14340" max="14340" width="2.453125" style="142" customWidth="1"/>
    <col min="14341" max="14341" width="9.81640625" style="142" bestFit="1" customWidth="1"/>
    <col min="14342" max="14592" width="8.7265625" style="142"/>
    <col min="14593" max="14593" width="9.26953125" style="142" customWidth="1"/>
    <col min="14594" max="14594" width="10.1796875" style="142" bestFit="1" customWidth="1"/>
    <col min="14595" max="14595" width="19.1796875" style="142" bestFit="1" customWidth="1"/>
    <col min="14596" max="14596" width="2.453125" style="142" customWidth="1"/>
    <col min="14597" max="14597" width="9.81640625" style="142" bestFit="1" customWidth="1"/>
    <col min="14598" max="14848" width="8.7265625" style="142"/>
    <col min="14849" max="14849" width="9.26953125" style="142" customWidth="1"/>
    <col min="14850" max="14850" width="10.1796875" style="142" bestFit="1" customWidth="1"/>
    <col min="14851" max="14851" width="19.1796875" style="142" bestFit="1" customWidth="1"/>
    <col min="14852" max="14852" width="2.453125" style="142" customWidth="1"/>
    <col min="14853" max="14853" width="9.81640625" style="142" bestFit="1" customWidth="1"/>
    <col min="14854" max="15104" width="8.7265625" style="142"/>
    <col min="15105" max="15105" width="9.26953125" style="142" customWidth="1"/>
    <col min="15106" max="15106" width="10.1796875" style="142" bestFit="1" customWidth="1"/>
    <col min="15107" max="15107" width="19.1796875" style="142" bestFit="1" customWidth="1"/>
    <col min="15108" max="15108" width="2.453125" style="142" customWidth="1"/>
    <col min="15109" max="15109" width="9.81640625" style="142" bestFit="1" customWidth="1"/>
    <col min="15110" max="15360" width="8.7265625" style="142"/>
    <col min="15361" max="15361" width="9.26953125" style="142" customWidth="1"/>
    <col min="15362" max="15362" width="10.1796875" style="142" bestFit="1" customWidth="1"/>
    <col min="15363" max="15363" width="19.1796875" style="142" bestFit="1" customWidth="1"/>
    <col min="15364" max="15364" width="2.453125" style="142" customWidth="1"/>
    <col min="15365" max="15365" width="9.81640625" style="142" bestFit="1" customWidth="1"/>
    <col min="15366" max="15616" width="8.7265625" style="142"/>
    <col min="15617" max="15617" width="9.26953125" style="142" customWidth="1"/>
    <col min="15618" max="15618" width="10.1796875" style="142" bestFit="1" customWidth="1"/>
    <col min="15619" max="15619" width="19.1796875" style="142" bestFit="1" customWidth="1"/>
    <col min="15620" max="15620" width="2.453125" style="142" customWidth="1"/>
    <col min="15621" max="15621" width="9.81640625" style="142" bestFit="1" customWidth="1"/>
    <col min="15622" max="15872" width="8.7265625" style="142"/>
    <col min="15873" max="15873" width="9.26953125" style="142" customWidth="1"/>
    <col min="15874" max="15874" width="10.1796875" style="142" bestFit="1" customWidth="1"/>
    <col min="15875" max="15875" width="19.1796875" style="142" bestFit="1" customWidth="1"/>
    <col min="15876" max="15876" width="2.453125" style="142" customWidth="1"/>
    <col min="15877" max="15877" width="9.81640625" style="142" bestFit="1" customWidth="1"/>
    <col min="15878" max="16128" width="8.7265625" style="142"/>
    <col min="16129" max="16129" width="9.26953125" style="142" customWidth="1"/>
    <col min="16130" max="16130" width="10.1796875" style="142" bestFit="1" customWidth="1"/>
    <col min="16131" max="16131" width="19.1796875" style="142" bestFit="1" customWidth="1"/>
    <col min="16132" max="16132" width="2.453125" style="142" customWidth="1"/>
    <col min="16133" max="16133" width="9.81640625" style="142" bestFit="1" customWidth="1"/>
    <col min="16134" max="16384" width="8.7265625" style="142"/>
  </cols>
  <sheetData>
    <row r="1" spans="1:9" ht="25" x14ac:dyDescent="0.5">
      <c r="A1" s="200" t="s">
        <v>1000</v>
      </c>
      <c r="B1" s="201"/>
      <c r="C1" s="201"/>
      <c r="D1" s="202"/>
      <c r="E1" s="203"/>
      <c r="F1" s="203"/>
      <c r="G1" s="203"/>
    </row>
    <row r="2" spans="1:9" ht="25.5" thickBot="1" x14ac:dyDescent="0.55000000000000004">
      <c r="A2" s="200"/>
      <c r="B2" s="201"/>
      <c r="C2" s="204"/>
      <c r="D2" s="202"/>
      <c r="E2" s="203"/>
      <c r="F2" s="203"/>
      <c r="G2" s="203"/>
    </row>
    <row r="3" spans="1:9" ht="25.5" thickBot="1" x14ac:dyDescent="0.55000000000000004">
      <c r="A3" s="205" t="s">
        <v>965</v>
      </c>
      <c r="B3" s="206" t="s">
        <v>966</v>
      </c>
      <c r="C3" s="207" t="s">
        <v>1007</v>
      </c>
      <c r="D3" s="208"/>
      <c r="E3" s="209" t="s">
        <v>1008</v>
      </c>
      <c r="F3" s="203"/>
      <c r="G3" s="203"/>
    </row>
    <row r="4" spans="1:9" ht="24" customHeight="1" thickBot="1" x14ac:dyDescent="0.5">
      <c r="A4" s="210">
        <v>1</v>
      </c>
      <c r="B4" s="232" t="s">
        <v>899</v>
      </c>
      <c r="C4" s="231">
        <f>'1.C'!H30</f>
        <v>0.55555555555555558</v>
      </c>
      <c r="D4" s="211"/>
      <c r="E4" s="212"/>
      <c r="F4" s="203"/>
      <c r="G4" s="203"/>
    </row>
    <row r="5" spans="1:9" ht="24" customHeight="1" thickBot="1" x14ac:dyDescent="0.5">
      <c r="A5" s="210">
        <v>1</v>
      </c>
      <c r="B5" s="232" t="s">
        <v>896</v>
      </c>
      <c r="C5" s="231">
        <f>'1.A'!H30</f>
        <v>0.55555555555555558</v>
      </c>
      <c r="D5" s="211"/>
      <c r="E5" s="213"/>
      <c r="F5" s="214"/>
      <c r="G5" s="215"/>
      <c r="H5" s="215"/>
      <c r="I5" s="162"/>
    </row>
    <row r="6" spans="1:9" ht="24" customHeight="1" thickBot="1" x14ac:dyDescent="0.5">
      <c r="A6" s="216">
        <v>3</v>
      </c>
      <c r="B6" s="233" t="s">
        <v>909</v>
      </c>
      <c r="C6" s="234">
        <f>'3.A'!H27</f>
        <v>0.5</v>
      </c>
      <c r="D6" s="211"/>
      <c r="E6" s="217"/>
      <c r="F6" s="214"/>
      <c r="G6" s="215"/>
      <c r="H6" s="215"/>
      <c r="I6" s="162"/>
    </row>
    <row r="7" spans="1:9" ht="24" customHeight="1" thickBot="1" x14ac:dyDescent="0.5">
      <c r="A7" s="339">
        <v>3</v>
      </c>
      <c r="B7" s="340" t="s">
        <v>901</v>
      </c>
      <c r="C7" s="341">
        <f>'2.A'!H29</f>
        <v>0.5</v>
      </c>
      <c r="D7" s="211"/>
      <c r="E7" s="218"/>
      <c r="F7" s="214"/>
      <c r="G7" s="215"/>
      <c r="H7" s="215"/>
      <c r="I7" s="162"/>
    </row>
    <row r="8" spans="1:9" ht="24" customHeight="1" x14ac:dyDescent="0.45">
      <c r="A8" s="221">
        <v>5</v>
      </c>
      <c r="B8" s="264" t="s">
        <v>914</v>
      </c>
      <c r="C8" s="265">
        <f>'3.C'!H29</f>
        <v>0.42307692307692307</v>
      </c>
      <c r="D8" s="211"/>
      <c r="E8" s="218"/>
      <c r="F8" s="214"/>
      <c r="G8" s="215"/>
      <c r="H8" s="215"/>
      <c r="I8" s="162"/>
    </row>
    <row r="9" spans="1:9" ht="24" customHeight="1" x14ac:dyDescent="0.5">
      <c r="A9" s="219">
        <v>6</v>
      </c>
      <c r="B9" s="266" t="s">
        <v>933</v>
      </c>
      <c r="C9" s="220">
        <f>'5.D'!H22</f>
        <v>0.42105263157894735</v>
      </c>
      <c r="D9" s="211"/>
      <c r="E9" s="218"/>
      <c r="F9" s="214"/>
      <c r="G9" s="215"/>
      <c r="H9" s="215"/>
      <c r="I9" s="162"/>
    </row>
    <row r="10" spans="1:9" ht="24" customHeight="1" x14ac:dyDescent="0.45">
      <c r="A10" s="219">
        <v>7</v>
      </c>
      <c r="B10" s="263" t="s">
        <v>942</v>
      </c>
      <c r="C10" s="220">
        <f>'6.D'!H27</f>
        <v>0.375</v>
      </c>
      <c r="D10" s="211"/>
      <c r="E10" s="218"/>
      <c r="F10" s="214"/>
      <c r="G10" s="215"/>
      <c r="H10" s="215"/>
      <c r="I10" s="162"/>
    </row>
    <row r="11" spans="1:9" ht="24" customHeight="1" x14ac:dyDescent="0.45">
      <c r="A11" s="221">
        <v>7</v>
      </c>
      <c r="B11" s="264" t="s">
        <v>907</v>
      </c>
      <c r="C11" s="265">
        <f>'2.C'!H30</f>
        <v>0.37037037037037035</v>
      </c>
      <c r="D11" s="211"/>
      <c r="E11" s="218"/>
      <c r="F11" s="214"/>
      <c r="G11" s="215"/>
      <c r="H11" s="215"/>
      <c r="I11" s="162"/>
    </row>
    <row r="12" spans="1:9" ht="24" customHeight="1" x14ac:dyDescent="0.45">
      <c r="A12" s="219">
        <v>9</v>
      </c>
      <c r="B12" s="230" t="s">
        <v>921</v>
      </c>
      <c r="C12" s="220">
        <f>'4.B'!H30</f>
        <v>0.37037037037037035</v>
      </c>
      <c r="D12" s="211"/>
      <c r="E12" s="218"/>
      <c r="F12" s="214"/>
      <c r="G12" s="215"/>
      <c r="H12" s="215"/>
      <c r="I12" s="162"/>
    </row>
    <row r="13" spans="1:9" ht="24" customHeight="1" x14ac:dyDescent="0.45">
      <c r="A13" s="219">
        <v>10</v>
      </c>
      <c r="B13" s="230" t="s">
        <v>904</v>
      </c>
      <c r="C13" s="220">
        <f>'2.B'!H28</f>
        <v>0.36</v>
      </c>
      <c r="D13" s="211"/>
      <c r="E13" s="218"/>
      <c r="F13" s="214"/>
      <c r="G13" s="215"/>
      <c r="H13" s="215"/>
      <c r="I13" s="162"/>
    </row>
    <row r="14" spans="1:9" ht="24" customHeight="1" x14ac:dyDescent="0.45">
      <c r="A14" s="221">
        <v>11</v>
      </c>
      <c r="B14" s="338" t="s">
        <v>918</v>
      </c>
      <c r="C14" s="265">
        <f>'4.A'!H32</f>
        <v>0.31034482758620691</v>
      </c>
      <c r="D14" s="211"/>
      <c r="E14" s="218"/>
      <c r="F14" s="214"/>
      <c r="G14" s="215"/>
      <c r="H14" s="215"/>
      <c r="I14" s="162"/>
    </row>
    <row r="15" spans="1:9" ht="24" customHeight="1" x14ac:dyDescent="0.45">
      <c r="A15" s="219">
        <v>12</v>
      </c>
      <c r="B15" s="342" t="s">
        <v>923</v>
      </c>
      <c r="C15" s="220">
        <f>'4.C'!H30</f>
        <v>0.29629629629629628</v>
      </c>
      <c r="D15" s="211"/>
      <c r="E15" s="218"/>
      <c r="F15" s="214"/>
      <c r="G15" s="215"/>
      <c r="H15" s="215"/>
      <c r="I15" s="162"/>
    </row>
    <row r="16" spans="1:9" ht="24" customHeight="1" x14ac:dyDescent="0.45">
      <c r="A16" s="219">
        <v>13</v>
      </c>
      <c r="B16" s="230" t="s">
        <v>865</v>
      </c>
      <c r="C16" s="220">
        <f>'1.B'!H31</f>
        <v>0.2857142857142857</v>
      </c>
      <c r="D16" s="211"/>
      <c r="E16" s="214"/>
      <c r="F16" s="214"/>
      <c r="G16" s="215"/>
      <c r="H16" s="215"/>
      <c r="I16" s="162"/>
    </row>
    <row r="17" spans="1:9" ht="24" customHeight="1" x14ac:dyDescent="0.45">
      <c r="A17" s="219">
        <v>14</v>
      </c>
      <c r="B17" s="230" t="s">
        <v>912</v>
      </c>
      <c r="C17" s="220">
        <f>'3.B'!H28</f>
        <v>0.24</v>
      </c>
      <c r="D17" s="211"/>
      <c r="E17" s="214"/>
      <c r="F17" s="214"/>
      <c r="G17" s="215"/>
      <c r="H17" s="215"/>
      <c r="I17" s="162"/>
    </row>
    <row r="18" spans="1:9" ht="24" customHeight="1" x14ac:dyDescent="0.45">
      <c r="A18" s="219">
        <v>15</v>
      </c>
      <c r="B18" s="230" t="s">
        <v>916</v>
      </c>
      <c r="C18" s="220">
        <f>'3.D'!H28</f>
        <v>0.2</v>
      </c>
      <c r="D18" s="211"/>
      <c r="E18" s="214"/>
      <c r="F18" s="214"/>
      <c r="G18" s="215"/>
      <c r="H18" s="215"/>
      <c r="I18" s="162"/>
    </row>
    <row r="19" spans="1:9" ht="20.149999999999999" customHeight="1" x14ac:dyDescent="0.45">
      <c r="A19" s="219">
        <v>16</v>
      </c>
      <c r="B19" s="343" t="s">
        <v>938</v>
      </c>
      <c r="C19" s="220">
        <f>'6.B'!H25</f>
        <v>0.18181818181818182</v>
      </c>
      <c r="D19" s="211"/>
      <c r="E19" s="214"/>
      <c r="F19" s="214"/>
      <c r="G19" s="215"/>
      <c r="H19" s="215"/>
      <c r="I19" s="162"/>
    </row>
    <row r="20" spans="1:9" ht="20.149999999999999" customHeight="1" x14ac:dyDescent="0.45">
      <c r="A20" s="221">
        <v>17</v>
      </c>
      <c r="B20" s="393" t="s">
        <v>940</v>
      </c>
      <c r="C20" s="265">
        <f>'6.C'!H26</f>
        <v>0.17391304347826086</v>
      </c>
      <c r="D20" s="211"/>
      <c r="E20" s="214"/>
      <c r="F20" s="214"/>
      <c r="G20" s="215"/>
      <c r="H20" s="215"/>
      <c r="I20" s="162"/>
    </row>
    <row r="21" spans="1:9" ht="20.149999999999999" customHeight="1" x14ac:dyDescent="0.45">
      <c r="A21" s="219">
        <v>18</v>
      </c>
      <c r="B21" s="347" t="s">
        <v>958</v>
      </c>
      <c r="C21" s="220">
        <f>'9.A'!H28</f>
        <v>0.16</v>
      </c>
      <c r="D21" s="211"/>
      <c r="E21" s="214"/>
      <c r="F21" s="214"/>
      <c r="G21" s="215"/>
      <c r="H21" s="215"/>
      <c r="I21" s="162"/>
    </row>
    <row r="22" spans="1:9" ht="20.149999999999999" customHeight="1" thickBot="1" x14ac:dyDescent="0.5">
      <c r="A22" s="344">
        <v>18</v>
      </c>
      <c r="B22" s="348" t="s">
        <v>931</v>
      </c>
      <c r="C22" s="349">
        <f>'5.C'!H28</f>
        <v>0.16</v>
      </c>
      <c r="D22" s="211"/>
      <c r="E22" s="214"/>
      <c r="F22" s="214"/>
      <c r="G22" s="215"/>
      <c r="H22" s="215"/>
      <c r="I22" s="162"/>
    </row>
    <row r="23" spans="1:9" ht="20.149999999999999" customHeight="1" x14ac:dyDescent="0.45">
      <c r="A23" s="221">
        <v>20</v>
      </c>
      <c r="B23" s="261" t="s">
        <v>936</v>
      </c>
      <c r="C23" s="260">
        <f>'6.A'!H26</f>
        <v>0.13043478260869565</v>
      </c>
      <c r="D23" s="211"/>
      <c r="E23" s="214"/>
      <c r="F23" s="214"/>
      <c r="G23" s="215"/>
      <c r="H23" s="215"/>
      <c r="I23" s="162"/>
    </row>
    <row r="24" spans="1:9" ht="20.149999999999999" customHeight="1" x14ac:dyDescent="0.45">
      <c r="A24" s="219">
        <v>21</v>
      </c>
      <c r="B24" s="345" t="s">
        <v>928</v>
      </c>
      <c r="C24" s="259">
        <f>'5.B'!H24</f>
        <v>9.5238095238095233E-2</v>
      </c>
      <c r="D24" s="211"/>
      <c r="E24" s="222"/>
      <c r="F24" s="222"/>
      <c r="G24" s="222"/>
    </row>
    <row r="25" spans="1:9" ht="19" customHeight="1" x14ac:dyDescent="0.45">
      <c r="A25" s="221">
        <v>22</v>
      </c>
      <c r="B25" s="346" t="s">
        <v>950</v>
      </c>
      <c r="C25" s="260">
        <f>'7.C'!H27</f>
        <v>8.3333333333333329E-2</v>
      </c>
      <c r="D25" s="211"/>
      <c r="E25" s="222"/>
      <c r="F25" s="222"/>
      <c r="G25" s="222"/>
    </row>
    <row r="26" spans="1:9" ht="19" customHeight="1" x14ac:dyDescent="0.45">
      <c r="A26" s="219">
        <v>23</v>
      </c>
      <c r="B26" s="262" t="s">
        <v>947</v>
      </c>
      <c r="C26" s="259">
        <f>'7.A'!H28</f>
        <v>0.08</v>
      </c>
      <c r="D26" s="211"/>
      <c r="E26" s="222"/>
      <c r="F26" s="222"/>
      <c r="G26" s="222"/>
    </row>
    <row r="27" spans="1:9" ht="19" customHeight="1" x14ac:dyDescent="0.45">
      <c r="A27" s="221">
        <v>24</v>
      </c>
      <c r="B27" s="261" t="s">
        <v>955</v>
      </c>
      <c r="C27" s="260">
        <f>'8.B'!H28</f>
        <v>0.08</v>
      </c>
      <c r="D27" s="211"/>
      <c r="E27" s="222"/>
      <c r="F27" s="222"/>
      <c r="G27" s="222"/>
    </row>
    <row r="28" spans="1:9" ht="19" customHeight="1" x14ac:dyDescent="0.45">
      <c r="A28" s="219">
        <v>25</v>
      </c>
      <c r="B28" s="262" t="s">
        <v>962</v>
      </c>
      <c r="C28" s="259">
        <f>'9.C'!H25</f>
        <v>4.5454545454545456E-2</v>
      </c>
      <c r="D28" s="211"/>
      <c r="E28" s="222"/>
      <c r="F28" s="222"/>
      <c r="G28" s="222"/>
    </row>
    <row r="29" spans="1:9" ht="19" customHeight="1" x14ac:dyDescent="0.45">
      <c r="A29" s="219">
        <v>26</v>
      </c>
      <c r="B29" s="262" t="s">
        <v>948</v>
      </c>
      <c r="C29" s="259">
        <f>'7.B'!H28</f>
        <v>0.04</v>
      </c>
      <c r="D29" s="211"/>
      <c r="E29" s="222"/>
      <c r="F29" s="222"/>
      <c r="G29" s="222"/>
    </row>
    <row r="30" spans="1:9" ht="19" customHeight="1" x14ac:dyDescent="0.45">
      <c r="A30" s="221">
        <v>27</v>
      </c>
      <c r="B30" s="346" t="s">
        <v>960</v>
      </c>
      <c r="C30" s="260">
        <f>'9.B'!H28</f>
        <v>0.04</v>
      </c>
      <c r="D30" s="211"/>
      <c r="E30" s="203"/>
      <c r="F30" s="203"/>
      <c r="G30" s="203"/>
    </row>
    <row r="31" spans="1:9" ht="19" customHeight="1" x14ac:dyDescent="0.45">
      <c r="A31" s="219">
        <v>28</v>
      </c>
      <c r="B31" s="223" t="s">
        <v>927</v>
      </c>
      <c r="C31" s="228">
        <f>'5.A'!H26</f>
        <v>0</v>
      </c>
      <c r="D31" s="211"/>
      <c r="E31" s="203"/>
      <c r="F31" s="203"/>
      <c r="G31" s="203"/>
    </row>
    <row r="32" spans="1:9" ht="19" customHeight="1" x14ac:dyDescent="0.45">
      <c r="A32" s="221">
        <v>29</v>
      </c>
      <c r="B32" s="224" t="s">
        <v>952</v>
      </c>
      <c r="C32" s="229">
        <f>'8.A'!H26</f>
        <v>0</v>
      </c>
      <c r="D32" s="211"/>
      <c r="E32" s="203"/>
      <c r="F32" s="203"/>
      <c r="G32" s="203"/>
    </row>
    <row r="33" spans="1:7" ht="19" customHeight="1" x14ac:dyDescent="0.45">
      <c r="A33" s="219">
        <v>30</v>
      </c>
      <c r="B33" s="223" t="s">
        <v>956</v>
      </c>
      <c r="C33" s="228">
        <f>'8.C'!H25</f>
        <v>0</v>
      </c>
      <c r="D33" s="211"/>
      <c r="E33" s="225"/>
      <c r="F33" s="203"/>
      <c r="G33" s="203"/>
    </row>
  </sheetData>
  <sortState ref="B9:C15">
    <sortCondition descending="1" ref="C9:C15"/>
  </sortState>
  <pageMargins left="0.25" right="0.25" top="0.75" bottom="0.75" header="0.3" footer="0.3"/>
  <pageSetup paperSize="9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</sheetPr>
  <dimension ref="A1:H28"/>
  <sheetViews>
    <sheetView workbookViewId="0">
      <selection activeCell="A4" sqref="A4:G4"/>
    </sheetView>
  </sheetViews>
  <sheetFormatPr defaultRowHeight="14.5" x14ac:dyDescent="0.35"/>
  <cols>
    <col min="1" max="1" width="4.81640625" customWidth="1"/>
    <col min="2" max="2" width="11.81640625" bestFit="1" customWidth="1"/>
    <col min="3" max="3" width="9.81640625" bestFit="1" customWidth="1"/>
    <col min="4" max="5" width="10.7265625" customWidth="1"/>
    <col min="6" max="6" width="7.7265625" bestFit="1" customWidth="1"/>
    <col min="7" max="7" width="3.81640625" bestFit="1" customWidth="1"/>
  </cols>
  <sheetData>
    <row r="1" spans="1:7" s="1" customFormat="1" ht="15.5" x14ac:dyDescent="0.35">
      <c r="A1" s="2" t="s">
        <v>937</v>
      </c>
      <c r="B1" s="3"/>
      <c r="C1" s="3"/>
      <c r="D1" s="3"/>
      <c r="E1" s="3"/>
      <c r="F1" s="3"/>
      <c r="G1" s="3"/>
    </row>
    <row r="2" spans="1:7" x14ac:dyDescent="0.35">
      <c r="A2" s="4" t="s">
        <v>925</v>
      </c>
      <c r="B2" s="3"/>
      <c r="C2" s="3"/>
      <c r="D2" s="3"/>
      <c r="E2" s="3"/>
      <c r="F2" s="3"/>
      <c r="G2" s="3"/>
    </row>
    <row r="3" spans="1:7" ht="16" thickBot="1" x14ac:dyDescent="0.4">
      <c r="A3" s="2"/>
      <c r="B3" s="2"/>
      <c r="C3" s="2"/>
      <c r="D3" s="5" t="s">
        <v>861</v>
      </c>
      <c r="E3" s="5" t="s">
        <v>862</v>
      </c>
      <c r="F3" s="3" t="s">
        <v>863</v>
      </c>
      <c r="G3" s="3"/>
    </row>
    <row r="4" spans="1:7" ht="16" thickBot="1" x14ac:dyDescent="0.4">
      <c r="A4" s="120">
        <v>1</v>
      </c>
      <c r="B4" s="121" t="s">
        <v>504</v>
      </c>
      <c r="C4" s="122" t="s">
        <v>317</v>
      </c>
      <c r="D4" s="131"/>
      <c r="E4" s="132">
        <v>128</v>
      </c>
      <c r="F4" s="124">
        <f t="shared" ref="F4:F26" si="0">SUM(D4:E4)</f>
        <v>128</v>
      </c>
      <c r="G4" s="125" t="s">
        <v>936</v>
      </c>
    </row>
    <row r="5" spans="1:7" ht="15.5" x14ac:dyDescent="0.35">
      <c r="A5" s="255">
        <v>2</v>
      </c>
      <c r="B5" s="300" t="s">
        <v>582</v>
      </c>
      <c r="C5" s="301" t="s">
        <v>82</v>
      </c>
      <c r="D5" s="302"/>
      <c r="E5" s="303">
        <v>39</v>
      </c>
      <c r="F5" s="9">
        <f t="shared" si="0"/>
        <v>39</v>
      </c>
      <c r="G5" s="10" t="s">
        <v>936</v>
      </c>
    </row>
    <row r="6" spans="1:7" ht="16" thickBot="1" x14ac:dyDescent="0.4">
      <c r="A6" s="289">
        <v>3</v>
      </c>
      <c r="B6" s="290" t="s">
        <v>568</v>
      </c>
      <c r="C6" s="291" t="s">
        <v>307</v>
      </c>
      <c r="D6" s="256"/>
      <c r="E6" s="257">
        <v>34</v>
      </c>
      <c r="F6" s="292">
        <f t="shared" si="0"/>
        <v>34</v>
      </c>
      <c r="G6" s="293" t="s">
        <v>936</v>
      </c>
    </row>
    <row r="7" spans="1:7" ht="15.5" x14ac:dyDescent="0.35">
      <c r="A7" s="42">
        <v>4</v>
      </c>
      <c r="B7" s="117" t="s">
        <v>316</v>
      </c>
      <c r="C7" s="118" t="s">
        <v>251</v>
      </c>
      <c r="D7" s="25"/>
      <c r="E7" s="15"/>
      <c r="F7" s="15">
        <f t="shared" si="0"/>
        <v>0</v>
      </c>
      <c r="G7" s="16" t="s">
        <v>936</v>
      </c>
    </row>
    <row r="8" spans="1:7" ht="15.5" x14ac:dyDescent="0.35">
      <c r="A8" s="43">
        <v>5</v>
      </c>
      <c r="B8" s="56" t="s">
        <v>383</v>
      </c>
      <c r="C8" s="57" t="s">
        <v>7</v>
      </c>
      <c r="D8" s="13"/>
      <c r="E8" s="14"/>
      <c r="F8" s="21">
        <f t="shared" si="0"/>
        <v>0</v>
      </c>
      <c r="G8" s="22" t="s">
        <v>936</v>
      </c>
    </row>
    <row r="9" spans="1:7" ht="15.5" x14ac:dyDescent="0.35">
      <c r="A9" s="43">
        <v>6</v>
      </c>
      <c r="B9" s="56" t="s">
        <v>384</v>
      </c>
      <c r="C9" s="57" t="s">
        <v>178</v>
      </c>
      <c r="D9" s="19"/>
      <c r="E9" s="20"/>
      <c r="F9" s="21">
        <f t="shared" si="0"/>
        <v>0</v>
      </c>
      <c r="G9" s="22" t="s">
        <v>936</v>
      </c>
    </row>
    <row r="10" spans="1:7" ht="15.5" x14ac:dyDescent="0.35">
      <c r="A10" s="43">
        <v>7</v>
      </c>
      <c r="B10" s="56" t="s">
        <v>564</v>
      </c>
      <c r="C10" s="57" t="s">
        <v>417</v>
      </c>
      <c r="D10" s="19"/>
      <c r="E10" s="20"/>
      <c r="F10" s="21">
        <f t="shared" si="0"/>
        <v>0</v>
      </c>
      <c r="G10" s="22" t="s">
        <v>936</v>
      </c>
    </row>
    <row r="11" spans="1:7" ht="15.5" x14ac:dyDescent="0.35">
      <c r="A11" s="43">
        <v>8</v>
      </c>
      <c r="B11" s="56" t="s">
        <v>565</v>
      </c>
      <c r="C11" s="57" t="s">
        <v>142</v>
      </c>
      <c r="D11" s="127"/>
      <c r="E11" s="128"/>
      <c r="F11" s="21">
        <f t="shared" si="0"/>
        <v>0</v>
      </c>
      <c r="G11" s="22" t="s">
        <v>936</v>
      </c>
    </row>
    <row r="12" spans="1:7" ht="15.5" x14ac:dyDescent="0.35">
      <c r="A12" s="43">
        <v>9</v>
      </c>
      <c r="B12" s="56" t="s">
        <v>566</v>
      </c>
      <c r="C12" s="57" t="s">
        <v>117</v>
      </c>
      <c r="D12" s="19"/>
      <c r="E12" s="20"/>
      <c r="F12" s="21">
        <f t="shared" si="0"/>
        <v>0</v>
      </c>
      <c r="G12" s="22" t="s">
        <v>936</v>
      </c>
    </row>
    <row r="13" spans="1:7" ht="15.5" x14ac:dyDescent="0.35">
      <c r="A13" s="43">
        <v>10</v>
      </c>
      <c r="B13" s="56" t="s">
        <v>567</v>
      </c>
      <c r="C13" s="57" t="s">
        <v>423</v>
      </c>
      <c r="D13" s="19"/>
      <c r="E13" s="20"/>
      <c r="F13" s="21">
        <f t="shared" si="0"/>
        <v>0</v>
      </c>
      <c r="G13" s="22" t="s">
        <v>936</v>
      </c>
    </row>
    <row r="14" spans="1:7" ht="15.5" x14ac:dyDescent="0.35">
      <c r="A14" s="43">
        <v>11</v>
      </c>
      <c r="B14" s="56" t="s">
        <v>569</v>
      </c>
      <c r="C14" s="57" t="s">
        <v>454</v>
      </c>
      <c r="D14" s="13"/>
      <c r="E14" s="14"/>
      <c r="F14" s="21">
        <f t="shared" si="0"/>
        <v>0</v>
      </c>
      <c r="G14" s="22" t="s">
        <v>936</v>
      </c>
    </row>
    <row r="15" spans="1:7" ht="15.5" x14ac:dyDescent="0.35">
      <c r="A15" s="43">
        <v>12</v>
      </c>
      <c r="B15" s="56" t="s">
        <v>570</v>
      </c>
      <c r="C15" s="57" t="s">
        <v>571</v>
      </c>
      <c r="D15" s="19"/>
      <c r="E15" s="20"/>
      <c r="F15" s="21">
        <f t="shared" si="0"/>
        <v>0</v>
      </c>
      <c r="G15" s="22" t="s">
        <v>936</v>
      </c>
    </row>
    <row r="16" spans="1:7" ht="15.5" x14ac:dyDescent="0.35">
      <c r="A16" s="43">
        <v>13</v>
      </c>
      <c r="B16" s="56" t="s">
        <v>572</v>
      </c>
      <c r="C16" s="57" t="s">
        <v>379</v>
      </c>
      <c r="D16" s="19"/>
      <c r="E16" s="20"/>
      <c r="F16" s="21">
        <f t="shared" si="0"/>
        <v>0</v>
      </c>
      <c r="G16" s="22" t="s">
        <v>936</v>
      </c>
    </row>
    <row r="17" spans="1:8" ht="15.5" x14ac:dyDescent="0.35">
      <c r="A17" s="43">
        <v>14</v>
      </c>
      <c r="B17" s="56" t="s">
        <v>573</v>
      </c>
      <c r="C17" s="57" t="s">
        <v>237</v>
      </c>
      <c r="D17" s="19"/>
      <c r="E17" s="20"/>
      <c r="F17" s="21">
        <f t="shared" si="0"/>
        <v>0</v>
      </c>
      <c r="G17" s="22" t="s">
        <v>936</v>
      </c>
    </row>
    <row r="18" spans="1:8" ht="15.5" x14ac:dyDescent="0.35">
      <c r="A18" s="43">
        <v>15</v>
      </c>
      <c r="B18" s="56" t="s">
        <v>574</v>
      </c>
      <c r="C18" s="57" t="s">
        <v>171</v>
      </c>
      <c r="D18" s="13"/>
      <c r="E18" s="14"/>
      <c r="F18" s="21">
        <f t="shared" si="0"/>
        <v>0</v>
      </c>
      <c r="G18" s="22" t="s">
        <v>936</v>
      </c>
    </row>
    <row r="19" spans="1:8" ht="15.5" x14ac:dyDescent="0.35">
      <c r="A19" s="43">
        <v>16</v>
      </c>
      <c r="B19" s="56" t="s">
        <v>575</v>
      </c>
      <c r="C19" s="57" t="s">
        <v>576</v>
      </c>
      <c r="D19" s="19"/>
      <c r="E19" s="20"/>
      <c r="F19" s="21">
        <f t="shared" si="0"/>
        <v>0</v>
      </c>
      <c r="G19" s="22" t="s">
        <v>936</v>
      </c>
    </row>
    <row r="20" spans="1:8" ht="15.5" x14ac:dyDescent="0.35">
      <c r="A20" s="43">
        <v>17</v>
      </c>
      <c r="B20" s="56" t="s">
        <v>555</v>
      </c>
      <c r="C20" s="57" t="s">
        <v>577</v>
      </c>
      <c r="D20" s="13"/>
      <c r="E20" s="14"/>
      <c r="F20" s="21">
        <f t="shared" si="0"/>
        <v>0</v>
      </c>
      <c r="G20" s="22" t="s">
        <v>936</v>
      </c>
    </row>
    <row r="21" spans="1:8" ht="15.5" x14ac:dyDescent="0.35">
      <c r="A21" s="43">
        <v>18</v>
      </c>
      <c r="B21" s="56" t="s">
        <v>578</v>
      </c>
      <c r="C21" s="57" t="s">
        <v>76</v>
      </c>
      <c r="D21" s="126"/>
      <c r="E21" s="21"/>
      <c r="F21" s="21">
        <f t="shared" si="0"/>
        <v>0</v>
      </c>
      <c r="G21" s="22" t="s">
        <v>936</v>
      </c>
    </row>
    <row r="22" spans="1:8" ht="15.5" x14ac:dyDescent="0.35">
      <c r="A22" s="43">
        <v>19</v>
      </c>
      <c r="B22" s="56" t="s">
        <v>579</v>
      </c>
      <c r="C22" s="57" t="s">
        <v>17</v>
      </c>
      <c r="D22" s="19"/>
      <c r="E22" s="20"/>
      <c r="F22" s="21">
        <f t="shared" si="0"/>
        <v>0</v>
      </c>
      <c r="G22" s="22" t="s">
        <v>936</v>
      </c>
    </row>
    <row r="23" spans="1:8" ht="15.5" x14ac:dyDescent="0.35">
      <c r="A23" s="43">
        <v>20</v>
      </c>
      <c r="B23" s="56" t="s">
        <v>580</v>
      </c>
      <c r="C23" s="57" t="s">
        <v>152</v>
      </c>
      <c r="D23" s="19"/>
      <c r="E23" s="20"/>
      <c r="F23" s="21">
        <f t="shared" si="0"/>
        <v>0</v>
      </c>
      <c r="G23" s="22" t="s">
        <v>936</v>
      </c>
    </row>
    <row r="24" spans="1:8" ht="15.5" x14ac:dyDescent="0.35">
      <c r="A24" s="43">
        <v>21</v>
      </c>
      <c r="B24" s="56" t="s">
        <v>581</v>
      </c>
      <c r="C24" s="57" t="s">
        <v>66</v>
      </c>
      <c r="D24" s="19"/>
      <c r="E24" s="20"/>
      <c r="F24" s="21">
        <f t="shared" si="0"/>
        <v>0</v>
      </c>
      <c r="G24" s="22" t="s">
        <v>936</v>
      </c>
    </row>
    <row r="25" spans="1:8" ht="15.5" x14ac:dyDescent="0.35">
      <c r="A25" s="43">
        <v>22</v>
      </c>
      <c r="B25" s="56" t="s">
        <v>583</v>
      </c>
      <c r="C25" s="57" t="s">
        <v>237</v>
      </c>
      <c r="D25" s="19"/>
      <c r="E25" s="20"/>
      <c r="F25" s="21">
        <f t="shared" si="0"/>
        <v>0</v>
      </c>
      <c r="G25" s="22" t="s">
        <v>936</v>
      </c>
    </row>
    <row r="26" spans="1:8" ht="16" thickBot="1" x14ac:dyDescent="0.4">
      <c r="A26" s="51">
        <v>23</v>
      </c>
      <c r="B26" s="58" t="s">
        <v>348</v>
      </c>
      <c r="C26" s="59" t="s">
        <v>24</v>
      </c>
      <c r="D26" s="62"/>
      <c r="E26" s="63"/>
      <c r="F26" s="53">
        <f t="shared" si="0"/>
        <v>0</v>
      </c>
      <c r="G26" s="37" t="s">
        <v>936</v>
      </c>
      <c r="H26" s="227">
        <f>3/23</f>
        <v>0.13043478260869565</v>
      </c>
    </row>
    <row r="27" spans="1:8" ht="15" thickBot="1" x14ac:dyDescent="0.4">
      <c r="A27" s="3"/>
      <c r="B27" s="3"/>
      <c r="C27" s="3"/>
      <c r="D27" s="48">
        <f>SUM(D4:D26)</f>
        <v>0</v>
      </c>
      <c r="E27" s="48">
        <f>SUM(E4:E26)</f>
        <v>201</v>
      </c>
      <c r="F27" s="49">
        <f>SUM(F4:F26)</f>
        <v>201</v>
      </c>
      <c r="G27" s="3"/>
    </row>
    <row r="28" spans="1:8" ht="15" thickBot="1" x14ac:dyDescent="0.4">
      <c r="A28" s="3"/>
      <c r="B28" s="3"/>
      <c r="C28" s="3"/>
      <c r="D28" s="5"/>
      <c r="E28" s="5"/>
      <c r="F28" s="40">
        <f>SUM(D27:E27)</f>
        <v>201</v>
      </c>
      <c r="G28" s="3"/>
    </row>
  </sheetData>
  <sortState ref="B4:F26">
    <sortCondition descending="1" ref="F4:F26"/>
  </sortState>
  <pageMargins left="0.7" right="0.7" top="0.75" bottom="0.75" header="0.3" footer="0.3"/>
  <pageSetup orientation="portrait" horizontalDpi="4294967295" verticalDpi="4294967295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</sheetPr>
  <dimension ref="A1:H27"/>
  <sheetViews>
    <sheetView workbookViewId="0"/>
  </sheetViews>
  <sheetFormatPr defaultRowHeight="14.5" x14ac:dyDescent="0.35"/>
  <cols>
    <col min="1" max="1" width="4.54296875" customWidth="1"/>
    <col min="2" max="2" width="13.1796875" bestFit="1" customWidth="1"/>
    <col min="3" max="3" width="9.81640625" bestFit="1" customWidth="1"/>
    <col min="4" max="5" width="10.7265625" customWidth="1"/>
    <col min="6" max="6" width="7.7265625" bestFit="1" customWidth="1"/>
    <col min="7" max="7" width="3.7265625" bestFit="1" customWidth="1"/>
  </cols>
  <sheetData>
    <row r="1" spans="1:7" s="1" customFormat="1" ht="15.5" x14ac:dyDescent="0.35">
      <c r="A1" s="2" t="s">
        <v>939</v>
      </c>
      <c r="B1" s="3"/>
      <c r="C1" s="3"/>
      <c r="D1" s="3"/>
      <c r="E1" s="3"/>
      <c r="F1" s="3"/>
      <c r="G1" s="3"/>
    </row>
    <row r="2" spans="1:7" x14ac:dyDescent="0.35">
      <c r="A2" s="4" t="s">
        <v>925</v>
      </c>
      <c r="B2" s="3"/>
      <c r="C2" s="3"/>
      <c r="D2" s="3"/>
      <c r="E2" s="3"/>
      <c r="F2" s="3"/>
      <c r="G2" s="3"/>
    </row>
    <row r="3" spans="1:7" ht="16" thickBot="1" x14ac:dyDescent="0.4">
      <c r="A3" s="2"/>
      <c r="B3" s="2"/>
      <c r="C3" s="2"/>
      <c r="D3" s="5" t="s">
        <v>861</v>
      </c>
      <c r="E3" s="5" t="s">
        <v>862</v>
      </c>
      <c r="F3" s="3" t="s">
        <v>863</v>
      </c>
      <c r="G3" s="3"/>
    </row>
    <row r="4" spans="1:7" ht="16" thickBot="1" x14ac:dyDescent="0.4">
      <c r="A4" s="120">
        <v>1</v>
      </c>
      <c r="B4" s="121" t="s">
        <v>179</v>
      </c>
      <c r="C4" s="122" t="s">
        <v>48</v>
      </c>
      <c r="D4" s="131"/>
      <c r="E4" s="132">
        <v>36</v>
      </c>
      <c r="F4" s="124">
        <f t="shared" ref="F4:F25" si="0">SUM(D4:E4)</f>
        <v>36</v>
      </c>
      <c r="G4" s="125" t="s">
        <v>938</v>
      </c>
    </row>
    <row r="5" spans="1:7" ht="16" thickBot="1" x14ac:dyDescent="0.4">
      <c r="A5" s="244">
        <v>2</v>
      </c>
      <c r="B5" s="235" t="s">
        <v>597</v>
      </c>
      <c r="C5" s="236" t="s">
        <v>33</v>
      </c>
      <c r="D5" s="245"/>
      <c r="E5" s="246">
        <v>18</v>
      </c>
      <c r="F5" s="238">
        <f t="shared" si="0"/>
        <v>18</v>
      </c>
      <c r="G5" s="247" t="s">
        <v>938</v>
      </c>
    </row>
    <row r="6" spans="1:7" ht="15.5" x14ac:dyDescent="0.35">
      <c r="A6" s="42">
        <v>3</v>
      </c>
      <c r="B6" s="117" t="s">
        <v>322</v>
      </c>
      <c r="C6" s="118" t="s">
        <v>417</v>
      </c>
      <c r="D6" s="13"/>
      <c r="E6" s="14">
        <v>3.5</v>
      </c>
      <c r="F6" s="15">
        <f t="shared" si="0"/>
        <v>3.5</v>
      </c>
      <c r="G6" s="16" t="s">
        <v>938</v>
      </c>
    </row>
    <row r="7" spans="1:7" ht="15.5" x14ac:dyDescent="0.35">
      <c r="A7" s="43">
        <v>4</v>
      </c>
      <c r="B7" s="56" t="s">
        <v>603</v>
      </c>
      <c r="C7" s="57" t="s">
        <v>377</v>
      </c>
      <c r="D7" s="19"/>
      <c r="E7" s="20">
        <v>2.0699999999999998</v>
      </c>
      <c r="F7" s="21">
        <f t="shared" si="0"/>
        <v>2.0699999999999998</v>
      </c>
      <c r="G7" s="22" t="s">
        <v>938</v>
      </c>
    </row>
    <row r="8" spans="1:7" ht="15.5" x14ac:dyDescent="0.35">
      <c r="A8" s="43">
        <v>5</v>
      </c>
      <c r="B8" s="56" t="s">
        <v>584</v>
      </c>
      <c r="C8" s="57" t="s">
        <v>17</v>
      </c>
      <c r="D8" s="25"/>
      <c r="E8" s="15"/>
      <c r="F8" s="21">
        <f t="shared" si="0"/>
        <v>0</v>
      </c>
      <c r="G8" s="22" t="s">
        <v>938</v>
      </c>
    </row>
    <row r="9" spans="1:7" ht="15.5" x14ac:dyDescent="0.35">
      <c r="A9" s="43">
        <v>6</v>
      </c>
      <c r="B9" s="56" t="s">
        <v>293</v>
      </c>
      <c r="C9" s="57" t="s">
        <v>307</v>
      </c>
      <c r="D9" s="19"/>
      <c r="E9" s="20"/>
      <c r="F9" s="21">
        <f t="shared" si="0"/>
        <v>0</v>
      </c>
      <c r="G9" s="22" t="s">
        <v>938</v>
      </c>
    </row>
    <row r="10" spans="1:7" ht="15.5" x14ac:dyDescent="0.35">
      <c r="A10" s="43">
        <v>7</v>
      </c>
      <c r="B10" s="56" t="s">
        <v>87</v>
      </c>
      <c r="C10" s="57" t="s">
        <v>551</v>
      </c>
      <c r="D10" s="19"/>
      <c r="E10" s="20"/>
      <c r="F10" s="21">
        <f t="shared" si="0"/>
        <v>0</v>
      </c>
      <c r="G10" s="22" t="s">
        <v>938</v>
      </c>
    </row>
    <row r="11" spans="1:7" ht="15.5" x14ac:dyDescent="0.35">
      <c r="A11" s="43">
        <v>8</v>
      </c>
      <c r="B11" s="56" t="s">
        <v>585</v>
      </c>
      <c r="C11" s="57" t="s">
        <v>357</v>
      </c>
      <c r="D11" s="19"/>
      <c r="E11" s="20"/>
      <c r="F11" s="21">
        <f t="shared" si="0"/>
        <v>0</v>
      </c>
      <c r="G11" s="22" t="s">
        <v>938</v>
      </c>
    </row>
    <row r="12" spans="1:7" ht="15.5" x14ac:dyDescent="0.35">
      <c r="A12" s="43">
        <v>9</v>
      </c>
      <c r="B12" s="56" t="s">
        <v>586</v>
      </c>
      <c r="C12" s="57" t="s">
        <v>212</v>
      </c>
      <c r="D12" s="127"/>
      <c r="E12" s="128"/>
      <c r="F12" s="21">
        <f t="shared" si="0"/>
        <v>0</v>
      </c>
      <c r="G12" s="22" t="s">
        <v>938</v>
      </c>
    </row>
    <row r="13" spans="1:7" ht="15.5" x14ac:dyDescent="0.35">
      <c r="A13" s="43">
        <v>10</v>
      </c>
      <c r="B13" s="56" t="s">
        <v>587</v>
      </c>
      <c r="C13" s="57" t="s">
        <v>588</v>
      </c>
      <c r="D13" s="19"/>
      <c r="E13" s="20"/>
      <c r="F13" s="21">
        <f t="shared" si="0"/>
        <v>0</v>
      </c>
      <c r="G13" s="22" t="s">
        <v>938</v>
      </c>
    </row>
    <row r="14" spans="1:7" ht="15.5" x14ac:dyDescent="0.35">
      <c r="A14" s="43">
        <v>11</v>
      </c>
      <c r="B14" s="56" t="s">
        <v>589</v>
      </c>
      <c r="C14" s="57" t="s">
        <v>377</v>
      </c>
      <c r="D14" s="13"/>
      <c r="E14" s="14"/>
      <c r="F14" s="21">
        <f t="shared" si="0"/>
        <v>0</v>
      </c>
      <c r="G14" s="22" t="s">
        <v>938</v>
      </c>
    </row>
    <row r="15" spans="1:7" ht="15.5" x14ac:dyDescent="0.35">
      <c r="A15" s="43">
        <v>12</v>
      </c>
      <c r="B15" s="56" t="s">
        <v>590</v>
      </c>
      <c r="C15" s="57" t="s">
        <v>148</v>
      </c>
      <c r="D15" s="19"/>
      <c r="E15" s="20"/>
      <c r="F15" s="21">
        <f t="shared" si="0"/>
        <v>0</v>
      </c>
      <c r="G15" s="22" t="s">
        <v>938</v>
      </c>
    </row>
    <row r="16" spans="1:7" ht="15.5" x14ac:dyDescent="0.35">
      <c r="A16" s="43">
        <v>13</v>
      </c>
      <c r="B16" s="56" t="s">
        <v>591</v>
      </c>
      <c r="C16" s="57" t="s">
        <v>7</v>
      </c>
      <c r="D16" s="19"/>
      <c r="E16" s="20"/>
      <c r="F16" s="21">
        <f t="shared" si="0"/>
        <v>0</v>
      </c>
      <c r="G16" s="22" t="s">
        <v>938</v>
      </c>
    </row>
    <row r="17" spans="1:8" ht="15.5" x14ac:dyDescent="0.35">
      <c r="A17" s="43">
        <v>14</v>
      </c>
      <c r="B17" s="56" t="s">
        <v>592</v>
      </c>
      <c r="C17" s="57" t="s">
        <v>576</v>
      </c>
      <c r="D17" s="19"/>
      <c r="E17" s="20"/>
      <c r="F17" s="21">
        <f t="shared" si="0"/>
        <v>0</v>
      </c>
      <c r="G17" s="22" t="s">
        <v>938</v>
      </c>
    </row>
    <row r="18" spans="1:8" ht="15.5" x14ac:dyDescent="0.35">
      <c r="A18" s="43">
        <v>15</v>
      </c>
      <c r="B18" s="56" t="s">
        <v>22</v>
      </c>
      <c r="C18" s="57" t="s">
        <v>13</v>
      </c>
      <c r="D18" s="13"/>
      <c r="E18" s="14"/>
      <c r="F18" s="21">
        <f t="shared" si="0"/>
        <v>0</v>
      </c>
      <c r="G18" s="22" t="s">
        <v>938</v>
      </c>
    </row>
    <row r="19" spans="1:8" ht="15.5" x14ac:dyDescent="0.35">
      <c r="A19" s="43">
        <v>16</v>
      </c>
      <c r="B19" s="56" t="s">
        <v>593</v>
      </c>
      <c r="C19" s="57" t="s">
        <v>594</v>
      </c>
      <c r="D19" s="19"/>
      <c r="E19" s="20"/>
      <c r="F19" s="21">
        <f t="shared" si="0"/>
        <v>0</v>
      </c>
      <c r="G19" s="22" t="s">
        <v>938</v>
      </c>
    </row>
    <row r="20" spans="1:8" ht="15.5" x14ac:dyDescent="0.35">
      <c r="A20" s="43">
        <v>17</v>
      </c>
      <c r="B20" s="56" t="s">
        <v>595</v>
      </c>
      <c r="C20" s="57" t="s">
        <v>596</v>
      </c>
      <c r="D20" s="13"/>
      <c r="E20" s="14"/>
      <c r="F20" s="21">
        <f t="shared" si="0"/>
        <v>0</v>
      </c>
      <c r="G20" s="22" t="s">
        <v>938</v>
      </c>
    </row>
    <row r="21" spans="1:8" ht="15.5" x14ac:dyDescent="0.35">
      <c r="A21" s="43">
        <v>18</v>
      </c>
      <c r="B21" s="56" t="s">
        <v>598</v>
      </c>
      <c r="C21" s="57" t="s">
        <v>599</v>
      </c>
      <c r="D21" s="126"/>
      <c r="E21" s="21"/>
      <c r="F21" s="21">
        <f t="shared" si="0"/>
        <v>0</v>
      </c>
      <c r="G21" s="22" t="s">
        <v>938</v>
      </c>
    </row>
    <row r="22" spans="1:8" ht="15.5" x14ac:dyDescent="0.35">
      <c r="A22" s="43">
        <v>19</v>
      </c>
      <c r="B22" s="56" t="s">
        <v>311</v>
      </c>
      <c r="C22" s="57" t="s">
        <v>446</v>
      </c>
      <c r="D22" s="19"/>
      <c r="E22" s="20"/>
      <c r="F22" s="21">
        <f t="shared" si="0"/>
        <v>0</v>
      </c>
      <c r="G22" s="22" t="s">
        <v>938</v>
      </c>
    </row>
    <row r="23" spans="1:8" ht="15.5" x14ac:dyDescent="0.35">
      <c r="A23" s="43">
        <v>20</v>
      </c>
      <c r="B23" s="56" t="s">
        <v>600</v>
      </c>
      <c r="C23" s="57" t="s">
        <v>601</v>
      </c>
      <c r="D23" s="19"/>
      <c r="E23" s="20"/>
      <c r="F23" s="21">
        <f t="shared" si="0"/>
        <v>0</v>
      </c>
      <c r="G23" s="22" t="s">
        <v>938</v>
      </c>
    </row>
    <row r="24" spans="1:8" ht="15.5" x14ac:dyDescent="0.35">
      <c r="A24" s="43">
        <v>21</v>
      </c>
      <c r="B24" s="56" t="s">
        <v>602</v>
      </c>
      <c r="C24" s="57" t="s">
        <v>317</v>
      </c>
      <c r="D24" s="19"/>
      <c r="E24" s="20"/>
      <c r="F24" s="21">
        <f t="shared" si="0"/>
        <v>0</v>
      </c>
      <c r="G24" s="22" t="s">
        <v>938</v>
      </c>
    </row>
    <row r="25" spans="1:8" ht="16" thickBot="1" x14ac:dyDescent="0.4">
      <c r="A25" s="51">
        <v>22</v>
      </c>
      <c r="B25" s="58" t="s">
        <v>604</v>
      </c>
      <c r="C25" s="59" t="s">
        <v>165</v>
      </c>
      <c r="D25" s="62"/>
      <c r="E25" s="63"/>
      <c r="F25" s="53">
        <f t="shared" si="0"/>
        <v>0</v>
      </c>
      <c r="G25" s="37" t="s">
        <v>938</v>
      </c>
      <c r="H25" s="227">
        <f>4/22</f>
        <v>0.18181818181818182</v>
      </c>
    </row>
    <row r="26" spans="1:8" ht="15" thickBot="1" x14ac:dyDescent="0.4">
      <c r="A26" s="3"/>
      <c r="B26" s="3"/>
      <c r="C26" s="3"/>
      <c r="D26" s="48">
        <f>SUM(D4:D25)</f>
        <v>0</v>
      </c>
      <c r="E26" s="48">
        <f>SUM(E4:E25)</f>
        <v>59.57</v>
      </c>
      <c r="F26" s="49">
        <f>SUM(F4:F25)</f>
        <v>59.57</v>
      </c>
      <c r="G26" s="3"/>
    </row>
    <row r="27" spans="1:8" ht="15" thickBot="1" x14ac:dyDescent="0.4">
      <c r="A27" s="3"/>
      <c r="B27" s="3"/>
      <c r="C27" s="3"/>
      <c r="D27" s="5"/>
      <c r="E27" s="5"/>
      <c r="F27" s="40">
        <f>SUM(D26:E26)</f>
        <v>59.57</v>
      </c>
      <c r="G27" s="3"/>
    </row>
  </sheetData>
  <sortState ref="B4:F25">
    <sortCondition descending="1" ref="F4:F25"/>
  </sortState>
  <pageMargins left="0.7" right="0.7" top="0.75" bottom="0.75" header="0.3" footer="0.3"/>
  <pageSetup orientation="portrait" horizontalDpi="4294967295" verticalDpi="4294967295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</sheetPr>
  <dimension ref="A1:H28"/>
  <sheetViews>
    <sheetView workbookViewId="0"/>
  </sheetViews>
  <sheetFormatPr defaultRowHeight="14.5" x14ac:dyDescent="0.35"/>
  <cols>
    <col min="1" max="1" width="4.54296875" customWidth="1"/>
    <col min="2" max="2" width="15.7265625" bestFit="1" customWidth="1"/>
    <col min="3" max="3" width="9.81640625" bestFit="1" customWidth="1"/>
    <col min="4" max="5" width="10.7265625" customWidth="1"/>
    <col min="6" max="6" width="7.7265625" bestFit="1" customWidth="1"/>
    <col min="7" max="7" width="3.7265625" bestFit="1" customWidth="1"/>
  </cols>
  <sheetData>
    <row r="1" spans="1:7" s="1" customFormat="1" ht="15.5" x14ac:dyDescent="0.35">
      <c r="A1" s="2" t="s">
        <v>941</v>
      </c>
      <c r="B1" s="3"/>
      <c r="C1" s="3"/>
      <c r="D1" s="3"/>
      <c r="E1" s="3"/>
      <c r="F1" s="3"/>
      <c r="G1" s="3"/>
    </row>
    <row r="2" spans="1:7" x14ac:dyDescent="0.35">
      <c r="A2" s="4" t="s">
        <v>925</v>
      </c>
      <c r="B2" s="3"/>
      <c r="C2" s="3"/>
      <c r="D2" s="3"/>
      <c r="E2" s="3"/>
      <c r="F2" s="3"/>
      <c r="G2" s="3"/>
    </row>
    <row r="3" spans="1:7" ht="16" thickBot="1" x14ac:dyDescent="0.4">
      <c r="A3" s="2"/>
      <c r="B3" s="2"/>
      <c r="C3" s="2"/>
      <c r="D3" s="5" t="s">
        <v>861</v>
      </c>
      <c r="E3" s="5" t="s">
        <v>862</v>
      </c>
      <c r="F3" s="3" t="s">
        <v>863</v>
      </c>
      <c r="G3" s="3"/>
    </row>
    <row r="4" spans="1:7" ht="16" thickBot="1" x14ac:dyDescent="0.4">
      <c r="A4" s="120">
        <v>1</v>
      </c>
      <c r="B4" s="121" t="s">
        <v>616</v>
      </c>
      <c r="C4" s="122" t="s">
        <v>7</v>
      </c>
      <c r="D4" s="131"/>
      <c r="E4" s="132">
        <v>34</v>
      </c>
      <c r="F4" s="124">
        <f t="shared" ref="F4:F26" si="0">SUM(D4:E4)</f>
        <v>34</v>
      </c>
      <c r="G4" s="125" t="s">
        <v>940</v>
      </c>
    </row>
    <row r="5" spans="1:7" ht="15.5" x14ac:dyDescent="0.35">
      <c r="A5" s="42">
        <v>2</v>
      </c>
      <c r="B5" s="117" t="s">
        <v>336</v>
      </c>
      <c r="C5" s="118" t="s">
        <v>99</v>
      </c>
      <c r="D5" s="13">
        <v>8</v>
      </c>
      <c r="E5" s="14">
        <v>19</v>
      </c>
      <c r="F5" s="15">
        <f t="shared" si="0"/>
        <v>27</v>
      </c>
      <c r="G5" s="16" t="s">
        <v>940</v>
      </c>
    </row>
    <row r="6" spans="1:7" ht="15.5" x14ac:dyDescent="0.35">
      <c r="A6" s="43">
        <v>3</v>
      </c>
      <c r="B6" s="56" t="s">
        <v>615</v>
      </c>
      <c r="C6" s="57" t="s">
        <v>87</v>
      </c>
      <c r="D6" s="19"/>
      <c r="E6" s="20">
        <v>16</v>
      </c>
      <c r="F6" s="21">
        <f t="shared" si="0"/>
        <v>16</v>
      </c>
      <c r="G6" s="22" t="s">
        <v>940</v>
      </c>
    </row>
    <row r="7" spans="1:7" ht="16" thickBot="1" x14ac:dyDescent="0.4">
      <c r="A7" s="289">
        <v>4</v>
      </c>
      <c r="B7" s="290" t="s">
        <v>624</v>
      </c>
      <c r="C7" s="291" t="s">
        <v>31</v>
      </c>
      <c r="D7" s="256"/>
      <c r="E7" s="257">
        <v>14</v>
      </c>
      <c r="F7" s="292">
        <f t="shared" si="0"/>
        <v>14</v>
      </c>
      <c r="G7" s="293" t="s">
        <v>940</v>
      </c>
    </row>
    <row r="8" spans="1:7" ht="15.5" x14ac:dyDescent="0.35">
      <c r="A8" s="42">
        <v>5</v>
      </c>
      <c r="B8" s="117" t="s">
        <v>605</v>
      </c>
      <c r="C8" s="118" t="s">
        <v>48</v>
      </c>
      <c r="D8" s="25"/>
      <c r="E8" s="15"/>
      <c r="F8" s="15">
        <f t="shared" si="0"/>
        <v>0</v>
      </c>
      <c r="G8" s="16" t="s">
        <v>940</v>
      </c>
    </row>
    <row r="9" spans="1:7" ht="15.5" x14ac:dyDescent="0.35">
      <c r="A9" s="43">
        <v>6</v>
      </c>
      <c r="B9" s="56" t="s">
        <v>606</v>
      </c>
      <c r="C9" s="57" t="s">
        <v>428</v>
      </c>
      <c r="D9" s="19"/>
      <c r="E9" s="20"/>
      <c r="F9" s="21">
        <f t="shared" si="0"/>
        <v>0</v>
      </c>
      <c r="G9" s="22" t="s">
        <v>940</v>
      </c>
    </row>
    <row r="10" spans="1:7" ht="15.5" x14ac:dyDescent="0.35">
      <c r="A10" s="43">
        <v>7</v>
      </c>
      <c r="B10" s="56" t="s">
        <v>87</v>
      </c>
      <c r="C10" s="57" t="s">
        <v>97</v>
      </c>
      <c r="D10" s="19"/>
      <c r="E10" s="20"/>
      <c r="F10" s="21">
        <f t="shared" si="0"/>
        <v>0</v>
      </c>
      <c r="G10" s="22" t="s">
        <v>940</v>
      </c>
    </row>
    <row r="11" spans="1:7" ht="15.5" x14ac:dyDescent="0.35">
      <c r="A11" s="43">
        <v>8</v>
      </c>
      <c r="B11" s="56" t="s">
        <v>607</v>
      </c>
      <c r="C11" s="57" t="s">
        <v>608</v>
      </c>
      <c r="D11" s="19"/>
      <c r="E11" s="20"/>
      <c r="F11" s="21">
        <f t="shared" si="0"/>
        <v>0</v>
      </c>
      <c r="G11" s="22" t="s">
        <v>940</v>
      </c>
    </row>
    <row r="12" spans="1:7" ht="15.5" x14ac:dyDescent="0.35">
      <c r="A12" s="43">
        <v>9</v>
      </c>
      <c r="B12" s="56" t="s">
        <v>609</v>
      </c>
      <c r="C12" s="57" t="s">
        <v>610</v>
      </c>
      <c r="D12" s="127"/>
      <c r="E12" s="128"/>
      <c r="F12" s="21">
        <f t="shared" si="0"/>
        <v>0</v>
      </c>
      <c r="G12" s="22" t="s">
        <v>940</v>
      </c>
    </row>
    <row r="13" spans="1:7" ht="15.5" x14ac:dyDescent="0.35">
      <c r="A13" s="43">
        <v>10</v>
      </c>
      <c r="B13" s="56" t="s">
        <v>322</v>
      </c>
      <c r="C13" s="57" t="s">
        <v>611</v>
      </c>
      <c r="D13" s="19"/>
      <c r="E13" s="20"/>
      <c r="F13" s="21">
        <f t="shared" si="0"/>
        <v>0</v>
      </c>
      <c r="G13" s="22" t="s">
        <v>940</v>
      </c>
    </row>
    <row r="14" spans="1:7" ht="15.5" x14ac:dyDescent="0.35">
      <c r="A14" s="43">
        <v>11</v>
      </c>
      <c r="B14" s="56" t="s">
        <v>612</v>
      </c>
      <c r="C14" s="57" t="s">
        <v>613</v>
      </c>
      <c r="D14" s="13"/>
      <c r="E14" s="14"/>
      <c r="F14" s="21">
        <f t="shared" si="0"/>
        <v>0</v>
      </c>
      <c r="G14" s="22" t="s">
        <v>940</v>
      </c>
    </row>
    <row r="15" spans="1:7" ht="15.5" x14ac:dyDescent="0.35">
      <c r="A15" s="43">
        <v>12</v>
      </c>
      <c r="B15" s="56" t="s">
        <v>229</v>
      </c>
      <c r="C15" s="57" t="s">
        <v>614</v>
      </c>
      <c r="D15" s="19"/>
      <c r="E15" s="20"/>
      <c r="F15" s="21">
        <f t="shared" si="0"/>
        <v>0</v>
      </c>
      <c r="G15" s="22" t="s">
        <v>940</v>
      </c>
    </row>
    <row r="16" spans="1:7" ht="15.5" x14ac:dyDescent="0.35">
      <c r="A16" s="43">
        <v>13</v>
      </c>
      <c r="B16" s="56" t="s">
        <v>263</v>
      </c>
      <c r="C16" s="57" t="s">
        <v>50</v>
      </c>
      <c r="D16" s="19"/>
      <c r="E16" s="20"/>
      <c r="F16" s="21">
        <f t="shared" si="0"/>
        <v>0</v>
      </c>
      <c r="G16" s="22" t="s">
        <v>940</v>
      </c>
    </row>
    <row r="17" spans="1:8" ht="15.5" x14ac:dyDescent="0.35">
      <c r="A17" s="43">
        <v>14</v>
      </c>
      <c r="B17" s="56" t="s">
        <v>433</v>
      </c>
      <c r="C17" s="57" t="s">
        <v>17</v>
      </c>
      <c r="D17" s="19"/>
      <c r="E17" s="20"/>
      <c r="F17" s="21">
        <f t="shared" si="0"/>
        <v>0</v>
      </c>
      <c r="G17" s="22" t="s">
        <v>940</v>
      </c>
    </row>
    <row r="18" spans="1:8" ht="15.5" x14ac:dyDescent="0.35">
      <c r="A18" s="43">
        <v>15</v>
      </c>
      <c r="B18" s="56" t="s">
        <v>617</v>
      </c>
      <c r="C18" s="57" t="s">
        <v>417</v>
      </c>
      <c r="D18" s="13"/>
      <c r="E18" s="14"/>
      <c r="F18" s="21">
        <f t="shared" si="0"/>
        <v>0</v>
      </c>
      <c r="G18" s="22" t="s">
        <v>940</v>
      </c>
    </row>
    <row r="19" spans="1:8" ht="15.5" x14ac:dyDescent="0.35">
      <c r="A19" s="43">
        <v>16</v>
      </c>
      <c r="B19" s="56" t="s">
        <v>618</v>
      </c>
      <c r="C19" s="57" t="s">
        <v>619</v>
      </c>
      <c r="D19" s="19"/>
      <c r="E19" s="20"/>
      <c r="F19" s="21">
        <f t="shared" si="0"/>
        <v>0</v>
      </c>
      <c r="G19" s="22" t="s">
        <v>940</v>
      </c>
    </row>
    <row r="20" spans="1:8" ht="15.5" x14ac:dyDescent="0.35">
      <c r="A20" s="43">
        <v>17</v>
      </c>
      <c r="B20" s="56" t="s">
        <v>620</v>
      </c>
      <c r="C20" s="57" t="s">
        <v>237</v>
      </c>
      <c r="D20" s="13"/>
      <c r="E20" s="14"/>
      <c r="F20" s="21">
        <f t="shared" si="0"/>
        <v>0</v>
      </c>
      <c r="G20" s="22" t="s">
        <v>940</v>
      </c>
    </row>
    <row r="21" spans="1:8" ht="15.5" x14ac:dyDescent="0.35">
      <c r="A21" s="43">
        <v>18</v>
      </c>
      <c r="B21" s="56" t="s">
        <v>621</v>
      </c>
      <c r="C21" s="57" t="s">
        <v>377</v>
      </c>
      <c r="D21" s="126"/>
      <c r="E21" s="21"/>
      <c r="F21" s="21">
        <f t="shared" si="0"/>
        <v>0</v>
      </c>
      <c r="G21" s="22" t="s">
        <v>940</v>
      </c>
    </row>
    <row r="22" spans="1:8" ht="15.5" x14ac:dyDescent="0.35">
      <c r="A22" s="43">
        <v>19</v>
      </c>
      <c r="B22" s="56" t="s">
        <v>622</v>
      </c>
      <c r="C22" s="57" t="s">
        <v>623</v>
      </c>
      <c r="D22" s="19"/>
      <c r="E22" s="20"/>
      <c r="F22" s="21">
        <f t="shared" si="0"/>
        <v>0</v>
      </c>
      <c r="G22" s="22" t="s">
        <v>940</v>
      </c>
    </row>
    <row r="23" spans="1:8" ht="15.5" x14ac:dyDescent="0.35">
      <c r="A23" s="43">
        <v>20</v>
      </c>
      <c r="B23" s="56" t="s">
        <v>443</v>
      </c>
      <c r="C23" s="57" t="s">
        <v>163</v>
      </c>
      <c r="D23" s="19"/>
      <c r="E23" s="20"/>
      <c r="F23" s="21">
        <f t="shared" si="0"/>
        <v>0</v>
      </c>
      <c r="G23" s="22" t="s">
        <v>940</v>
      </c>
    </row>
    <row r="24" spans="1:8" ht="15.5" x14ac:dyDescent="0.35">
      <c r="A24" s="43">
        <v>21</v>
      </c>
      <c r="B24" s="56" t="s">
        <v>625</v>
      </c>
      <c r="C24" s="57" t="s">
        <v>95</v>
      </c>
      <c r="D24" s="19"/>
      <c r="E24" s="20"/>
      <c r="F24" s="21">
        <f t="shared" si="0"/>
        <v>0</v>
      </c>
      <c r="G24" s="22" t="s">
        <v>940</v>
      </c>
    </row>
    <row r="25" spans="1:8" ht="15.5" x14ac:dyDescent="0.35">
      <c r="A25" s="43">
        <v>22</v>
      </c>
      <c r="B25" s="56" t="s">
        <v>626</v>
      </c>
      <c r="C25" s="57" t="s">
        <v>627</v>
      </c>
      <c r="D25" s="19"/>
      <c r="E25" s="20"/>
      <c r="F25" s="21">
        <f t="shared" si="0"/>
        <v>0</v>
      </c>
      <c r="G25" s="22" t="s">
        <v>940</v>
      </c>
    </row>
    <row r="26" spans="1:8" ht="16" thickBot="1" x14ac:dyDescent="0.4">
      <c r="A26" s="51">
        <v>23</v>
      </c>
      <c r="B26" s="58" t="s">
        <v>628</v>
      </c>
      <c r="C26" s="59" t="s">
        <v>400</v>
      </c>
      <c r="D26" s="62"/>
      <c r="E26" s="63"/>
      <c r="F26" s="53">
        <f t="shared" si="0"/>
        <v>0</v>
      </c>
      <c r="G26" s="37" t="s">
        <v>940</v>
      </c>
      <c r="H26" s="227">
        <f>4/23</f>
        <v>0.17391304347826086</v>
      </c>
    </row>
    <row r="27" spans="1:8" ht="15" thickBot="1" x14ac:dyDescent="0.4">
      <c r="A27" s="3"/>
      <c r="B27" s="3"/>
      <c r="C27" s="3"/>
      <c r="D27" s="48">
        <f>SUM(D4:D26)</f>
        <v>8</v>
      </c>
      <c r="E27" s="48">
        <f>SUM(E4:E26)</f>
        <v>83</v>
      </c>
      <c r="F27" s="49">
        <f>SUM(F4:F26)</f>
        <v>91</v>
      </c>
      <c r="G27" s="3"/>
    </row>
    <row r="28" spans="1:8" ht="15" thickBot="1" x14ac:dyDescent="0.4">
      <c r="A28" s="3"/>
      <c r="B28" s="3"/>
      <c r="C28" s="3"/>
      <c r="D28" s="5"/>
      <c r="E28" s="5"/>
      <c r="F28" s="40">
        <f>SUM(D27:E27)</f>
        <v>91</v>
      </c>
      <c r="G28" s="3"/>
    </row>
  </sheetData>
  <sortState ref="B4:F26">
    <sortCondition descending="1" ref="F4:F26"/>
  </sortState>
  <pageMargins left="0.7" right="0.7" top="0.75" bottom="0.75" header="0.3" footer="0.3"/>
  <pageSetup orientation="portrait" horizontalDpi="4294967295" verticalDpi="4294967295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</sheetPr>
  <dimension ref="A1:H29"/>
  <sheetViews>
    <sheetView workbookViewId="0"/>
  </sheetViews>
  <sheetFormatPr defaultRowHeight="14.5" x14ac:dyDescent="0.35"/>
  <cols>
    <col min="1" max="1" width="4.453125" customWidth="1"/>
    <col min="2" max="2" width="14.453125" bestFit="1" customWidth="1"/>
    <col min="3" max="3" width="10.453125" bestFit="1" customWidth="1"/>
    <col min="4" max="5" width="10.7265625" customWidth="1"/>
    <col min="6" max="6" width="7.7265625" bestFit="1" customWidth="1"/>
    <col min="7" max="7" width="3.81640625" bestFit="1" customWidth="1"/>
  </cols>
  <sheetData>
    <row r="1" spans="1:7" s="1" customFormat="1" ht="15.5" x14ac:dyDescent="0.35">
      <c r="A1" s="2" t="s">
        <v>944</v>
      </c>
      <c r="B1" s="3"/>
      <c r="C1" s="3"/>
      <c r="D1" s="3"/>
      <c r="E1" s="3"/>
      <c r="F1" s="3"/>
      <c r="G1" s="3"/>
    </row>
    <row r="2" spans="1:7" x14ac:dyDescent="0.35">
      <c r="A2" s="4" t="s">
        <v>945</v>
      </c>
      <c r="B2" s="3"/>
      <c r="C2" s="3"/>
      <c r="D2" s="3"/>
      <c r="E2" s="3"/>
      <c r="F2" s="3"/>
      <c r="G2" s="3"/>
    </row>
    <row r="3" spans="1:7" ht="16" thickBot="1" x14ac:dyDescent="0.4">
      <c r="A3" s="2"/>
      <c r="B3" s="2"/>
      <c r="C3" s="2"/>
      <c r="D3" s="5" t="s">
        <v>861</v>
      </c>
      <c r="E3" s="5" t="s">
        <v>862</v>
      </c>
      <c r="F3" s="3" t="s">
        <v>863</v>
      </c>
      <c r="G3" s="3"/>
    </row>
    <row r="4" spans="1:7" ht="16" thickBot="1" x14ac:dyDescent="0.4">
      <c r="A4" s="120">
        <v>1</v>
      </c>
      <c r="B4" s="121" t="s">
        <v>375</v>
      </c>
      <c r="C4" s="122" t="s">
        <v>647</v>
      </c>
      <c r="D4" s="131">
        <v>9</v>
      </c>
      <c r="E4" s="132">
        <v>113</v>
      </c>
      <c r="F4" s="124">
        <f t="shared" ref="F4:F27" si="0">SUM(D4:E4)</f>
        <v>122</v>
      </c>
      <c r="G4" s="125" t="s">
        <v>942</v>
      </c>
    </row>
    <row r="5" spans="1:7" ht="15.5" x14ac:dyDescent="0.35">
      <c r="A5" s="42">
        <v>2</v>
      </c>
      <c r="B5" s="117" t="s">
        <v>633</v>
      </c>
      <c r="C5" s="118" t="s">
        <v>634</v>
      </c>
      <c r="D5" s="23"/>
      <c r="E5" s="24">
        <v>43</v>
      </c>
      <c r="F5" s="15">
        <f t="shared" si="0"/>
        <v>43</v>
      </c>
      <c r="G5" s="16" t="s">
        <v>942</v>
      </c>
    </row>
    <row r="6" spans="1:7" ht="15.5" x14ac:dyDescent="0.35">
      <c r="A6" s="43">
        <v>3</v>
      </c>
      <c r="B6" s="56" t="s">
        <v>638</v>
      </c>
      <c r="C6" s="57" t="s">
        <v>639</v>
      </c>
      <c r="D6" s="19"/>
      <c r="E6" s="20">
        <v>27</v>
      </c>
      <c r="F6" s="21">
        <f t="shared" si="0"/>
        <v>27</v>
      </c>
      <c r="G6" s="22" t="s">
        <v>942</v>
      </c>
    </row>
    <row r="7" spans="1:7" ht="15.5" x14ac:dyDescent="0.35">
      <c r="A7" s="42">
        <v>4</v>
      </c>
      <c r="B7" s="249" t="s">
        <v>456</v>
      </c>
      <c r="C7" s="250" t="s">
        <v>636</v>
      </c>
      <c r="D7" s="251"/>
      <c r="E7" s="252">
        <v>16.8</v>
      </c>
      <c r="F7" s="15">
        <f t="shared" si="0"/>
        <v>16.8</v>
      </c>
      <c r="G7" s="16" t="s">
        <v>942</v>
      </c>
    </row>
    <row r="8" spans="1:7" ht="15.5" x14ac:dyDescent="0.35">
      <c r="A8" s="43">
        <v>5</v>
      </c>
      <c r="B8" s="56" t="s">
        <v>651</v>
      </c>
      <c r="C8" s="57" t="s">
        <v>212</v>
      </c>
      <c r="D8" s="13"/>
      <c r="E8" s="14">
        <v>16.5</v>
      </c>
      <c r="F8" s="21">
        <f t="shared" si="0"/>
        <v>16.5</v>
      </c>
      <c r="G8" s="22" t="s">
        <v>942</v>
      </c>
    </row>
    <row r="9" spans="1:7" ht="16" thickBot="1" x14ac:dyDescent="0.4">
      <c r="A9" s="51">
        <v>6</v>
      </c>
      <c r="B9" s="58" t="s">
        <v>635</v>
      </c>
      <c r="C9" s="59" t="s">
        <v>232</v>
      </c>
      <c r="D9" s="62"/>
      <c r="E9" s="63">
        <v>15</v>
      </c>
      <c r="F9" s="53">
        <f t="shared" si="0"/>
        <v>15</v>
      </c>
      <c r="G9" s="37" t="s">
        <v>942</v>
      </c>
    </row>
    <row r="10" spans="1:7" ht="15.5" x14ac:dyDescent="0.35">
      <c r="A10" s="42">
        <v>7</v>
      </c>
      <c r="B10" s="117" t="s">
        <v>640</v>
      </c>
      <c r="C10" s="118" t="s">
        <v>442</v>
      </c>
      <c r="D10" s="13"/>
      <c r="E10" s="14">
        <v>11.5</v>
      </c>
      <c r="F10" s="15">
        <f t="shared" si="0"/>
        <v>11.5</v>
      </c>
      <c r="G10" s="16" t="s">
        <v>942</v>
      </c>
    </row>
    <row r="11" spans="1:7" ht="15.5" x14ac:dyDescent="0.35">
      <c r="A11" s="43">
        <v>8</v>
      </c>
      <c r="B11" s="56" t="s">
        <v>440</v>
      </c>
      <c r="C11" s="57" t="s">
        <v>29</v>
      </c>
      <c r="D11" s="19"/>
      <c r="E11" s="20">
        <v>6.5</v>
      </c>
      <c r="F11" s="21">
        <f t="shared" si="0"/>
        <v>6.5</v>
      </c>
      <c r="G11" s="22" t="s">
        <v>942</v>
      </c>
    </row>
    <row r="12" spans="1:7" ht="15.5" x14ac:dyDescent="0.35">
      <c r="A12" s="43">
        <v>9</v>
      </c>
      <c r="B12" s="56" t="s">
        <v>471</v>
      </c>
      <c r="C12" s="57" t="s">
        <v>139</v>
      </c>
      <c r="D12" s="19"/>
      <c r="E12" s="20">
        <v>4.7</v>
      </c>
      <c r="F12" s="21">
        <f t="shared" si="0"/>
        <v>4.7</v>
      </c>
      <c r="G12" s="22" t="s">
        <v>942</v>
      </c>
    </row>
    <row r="13" spans="1:7" ht="15.5" x14ac:dyDescent="0.35">
      <c r="A13" s="43">
        <v>10</v>
      </c>
      <c r="B13" s="56" t="s">
        <v>629</v>
      </c>
      <c r="C13" s="57" t="s">
        <v>52</v>
      </c>
      <c r="D13" s="126"/>
      <c r="E13" s="21"/>
      <c r="F13" s="21">
        <f t="shared" si="0"/>
        <v>0</v>
      </c>
      <c r="G13" s="22" t="s">
        <v>942</v>
      </c>
    </row>
    <row r="14" spans="1:7" ht="15.5" x14ac:dyDescent="0.35">
      <c r="A14" s="43">
        <v>11</v>
      </c>
      <c r="B14" s="56" t="s">
        <v>630</v>
      </c>
      <c r="C14" s="57" t="s">
        <v>237</v>
      </c>
      <c r="D14" s="13"/>
      <c r="E14" s="14"/>
      <c r="F14" s="21">
        <f t="shared" si="0"/>
        <v>0</v>
      </c>
      <c r="G14" s="22" t="s">
        <v>942</v>
      </c>
    </row>
    <row r="15" spans="1:7" ht="15.5" x14ac:dyDescent="0.35">
      <c r="A15" s="43">
        <v>12</v>
      </c>
      <c r="B15" s="56" t="s">
        <v>631</v>
      </c>
      <c r="C15" s="57" t="s">
        <v>139</v>
      </c>
      <c r="D15" s="19"/>
      <c r="E15" s="20"/>
      <c r="F15" s="21">
        <f t="shared" si="0"/>
        <v>0</v>
      </c>
      <c r="G15" s="22" t="s">
        <v>942</v>
      </c>
    </row>
    <row r="16" spans="1:7" ht="15.5" x14ac:dyDescent="0.35">
      <c r="A16" s="43">
        <v>13</v>
      </c>
      <c r="B16" s="56" t="s">
        <v>632</v>
      </c>
      <c r="C16" s="57" t="s">
        <v>87</v>
      </c>
      <c r="D16" s="19"/>
      <c r="E16" s="20"/>
      <c r="F16" s="21">
        <f t="shared" si="0"/>
        <v>0</v>
      </c>
      <c r="G16" s="22" t="s">
        <v>942</v>
      </c>
    </row>
    <row r="17" spans="1:8" ht="15.5" x14ac:dyDescent="0.35">
      <c r="A17" s="43">
        <v>14</v>
      </c>
      <c r="B17" s="56" t="s">
        <v>637</v>
      </c>
      <c r="C17" s="57" t="s">
        <v>599</v>
      </c>
      <c r="D17" s="19"/>
      <c r="E17" s="20"/>
      <c r="F17" s="21">
        <f t="shared" si="0"/>
        <v>0</v>
      </c>
      <c r="G17" s="22" t="s">
        <v>942</v>
      </c>
    </row>
    <row r="18" spans="1:8" ht="15.5" x14ac:dyDescent="0.35">
      <c r="A18" s="43">
        <v>15</v>
      </c>
      <c r="B18" s="56" t="s">
        <v>83</v>
      </c>
      <c r="C18" s="57" t="s">
        <v>298</v>
      </c>
      <c r="D18" s="13"/>
      <c r="E18" s="14"/>
      <c r="F18" s="21">
        <f t="shared" si="0"/>
        <v>0</v>
      </c>
      <c r="G18" s="22" t="s">
        <v>942</v>
      </c>
    </row>
    <row r="19" spans="1:8" ht="15.5" x14ac:dyDescent="0.35">
      <c r="A19" s="43">
        <v>16</v>
      </c>
      <c r="B19" s="56" t="s">
        <v>641</v>
      </c>
      <c r="C19" s="57" t="s">
        <v>335</v>
      </c>
      <c r="D19" s="19"/>
      <c r="E19" s="20"/>
      <c r="F19" s="21">
        <f t="shared" si="0"/>
        <v>0</v>
      </c>
      <c r="G19" s="22" t="s">
        <v>942</v>
      </c>
    </row>
    <row r="20" spans="1:8" ht="15.5" x14ac:dyDescent="0.35">
      <c r="A20" s="43">
        <v>17</v>
      </c>
      <c r="B20" s="56" t="s">
        <v>642</v>
      </c>
      <c r="C20" s="57" t="s">
        <v>7</v>
      </c>
      <c r="D20" s="13"/>
      <c r="E20" s="14"/>
      <c r="F20" s="21">
        <f t="shared" si="0"/>
        <v>0</v>
      </c>
      <c r="G20" s="22" t="s">
        <v>942</v>
      </c>
    </row>
    <row r="21" spans="1:8" ht="15.5" x14ac:dyDescent="0.35">
      <c r="A21" s="43">
        <v>18</v>
      </c>
      <c r="B21" s="56" t="s">
        <v>643</v>
      </c>
      <c r="C21" s="57" t="s">
        <v>87</v>
      </c>
      <c r="D21" s="19"/>
      <c r="E21" s="20"/>
      <c r="F21" s="21">
        <f t="shared" si="0"/>
        <v>0</v>
      </c>
      <c r="G21" s="22" t="s">
        <v>942</v>
      </c>
    </row>
    <row r="22" spans="1:8" ht="15.5" x14ac:dyDescent="0.35">
      <c r="A22" s="43">
        <v>19</v>
      </c>
      <c r="B22" s="56" t="s">
        <v>644</v>
      </c>
      <c r="C22" s="57" t="s">
        <v>645</v>
      </c>
      <c r="D22" s="19"/>
      <c r="E22" s="20"/>
      <c r="F22" s="21">
        <f t="shared" si="0"/>
        <v>0</v>
      </c>
      <c r="G22" s="22" t="s">
        <v>942</v>
      </c>
    </row>
    <row r="23" spans="1:8" ht="15.5" x14ac:dyDescent="0.35">
      <c r="A23" s="43">
        <v>20</v>
      </c>
      <c r="B23" s="56" t="s">
        <v>644</v>
      </c>
      <c r="C23" s="57" t="s">
        <v>341</v>
      </c>
      <c r="D23" s="126"/>
      <c r="E23" s="21"/>
      <c r="F23" s="21">
        <f t="shared" si="0"/>
        <v>0</v>
      </c>
      <c r="G23" s="22" t="s">
        <v>942</v>
      </c>
    </row>
    <row r="24" spans="1:8" ht="15.5" x14ac:dyDescent="0.35">
      <c r="A24" s="43">
        <v>21</v>
      </c>
      <c r="B24" s="56" t="s">
        <v>646</v>
      </c>
      <c r="C24" s="57" t="s">
        <v>230</v>
      </c>
      <c r="D24" s="19"/>
      <c r="E24" s="20"/>
      <c r="F24" s="21">
        <f t="shared" si="0"/>
        <v>0</v>
      </c>
      <c r="G24" s="22" t="s">
        <v>942</v>
      </c>
    </row>
    <row r="25" spans="1:8" ht="15.5" x14ac:dyDescent="0.35">
      <c r="A25" s="43">
        <v>22</v>
      </c>
      <c r="B25" s="56" t="s">
        <v>597</v>
      </c>
      <c r="C25" s="57" t="s">
        <v>339</v>
      </c>
      <c r="D25" s="19"/>
      <c r="E25" s="20"/>
      <c r="F25" s="21">
        <f t="shared" si="0"/>
        <v>0</v>
      </c>
      <c r="G25" s="22" t="s">
        <v>942</v>
      </c>
    </row>
    <row r="26" spans="1:8" ht="15.5" x14ac:dyDescent="0.35">
      <c r="A26" s="43">
        <v>23</v>
      </c>
      <c r="B26" s="56" t="s">
        <v>648</v>
      </c>
      <c r="C26" s="57" t="s">
        <v>649</v>
      </c>
      <c r="D26" s="19"/>
      <c r="E26" s="20"/>
      <c r="F26" s="21">
        <f t="shared" si="0"/>
        <v>0</v>
      </c>
      <c r="G26" s="22" t="s">
        <v>942</v>
      </c>
    </row>
    <row r="27" spans="1:8" ht="16" thickBot="1" x14ac:dyDescent="0.4">
      <c r="A27" s="51">
        <v>24</v>
      </c>
      <c r="B27" s="58" t="s">
        <v>650</v>
      </c>
      <c r="C27" s="59" t="s">
        <v>59</v>
      </c>
      <c r="D27" s="62"/>
      <c r="E27" s="63"/>
      <c r="F27" s="53">
        <f t="shared" si="0"/>
        <v>0</v>
      </c>
      <c r="G27" s="37" t="s">
        <v>942</v>
      </c>
      <c r="H27" s="227">
        <f>9/24</f>
        <v>0.375</v>
      </c>
    </row>
    <row r="28" spans="1:8" ht="15" thickBot="1" x14ac:dyDescent="0.4">
      <c r="A28" s="3"/>
      <c r="B28" s="3"/>
      <c r="C28" s="3"/>
      <c r="D28" s="48">
        <f>SUM(D4:D27)</f>
        <v>9</v>
      </c>
      <c r="E28" s="48">
        <f>SUM(E4:E27)</f>
        <v>254</v>
      </c>
      <c r="F28" s="49">
        <f>SUM(F4:F27)</f>
        <v>263</v>
      </c>
      <c r="G28" s="3"/>
    </row>
    <row r="29" spans="1:8" ht="15" thickBot="1" x14ac:dyDescent="0.4">
      <c r="A29" s="3"/>
      <c r="B29" s="3"/>
      <c r="C29" s="3"/>
      <c r="D29" s="5"/>
      <c r="E29" s="5"/>
      <c r="F29" s="40">
        <f>SUM(D28:E28)</f>
        <v>263</v>
      </c>
      <c r="G29" s="3"/>
    </row>
  </sheetData>
  <sortState ref="B4:F27">
    <sortCondition descending="1" ref="F4:F27"/>
  </sortState>
  <pageMargins left="0.7" right="0.7" top="0.75" bottom="0.75" header="0.3" footer="0.3"/>
  <pageSetup orientation="portrait" horizontalDpi="4294967295" verticalDpi="4294967295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</sheetPr>
  <dimension ref="A1:H30"/>
  <sheetViews>
    <sheetView workbookViewId="0"/>
  </sheetViews>
  <sheetFormatPr defaultRowHeight="14.5" x14ac:dyDescent="0.35"/>
  <cols>
    <col min="1" max="1" width="4.54296875" customWidth="1"/>
    <col min="2" max="2" width="11.6328125" bestFit="1" customWidth="1"/>
    <col min="3" max="3" width="10.54296875" bestFit="1" customWidth="1"/>
    <col min="4" max="5" width="10.7265625" customWidth="1"/>
    <col min="6" max="6" width="7.7265625" bestFit="1" customWidth="1"/>
    <col min="7" max="7" width="3.81640625" bestFit="1" customWidth="1"/>
  </cols>
  <sheetData>
    <row r="1" spans="1:7" s="1" customFormat="1" ht="15.5" x14ac:dyDescent="0.35">
      <c r="A1" s="2" t="s">
        <v>946</v>
      </c>
      <c r="B1" s="3"/>
      <c r="C1" s="3"/>
      <c r="D1" s="3"/>
      <c r="E1" s="3"/>
      <c r="F1" s="3"/>
      <c r="G1" s="3"/>
    </row>
    <row r="2" spans="1:7" x14ac:dyDescent="0.35">
      <c r="A2" s="4" t="s">
        <v>905</v>
      </c>
      <c r="B2" s="3"/>
      <c r="C2" s="3"/>
      <c r="D2" s="3"/>
      <c r="E2" s="3"/>
      <c r="F2" s="3"/>
      <c r="G2" s="3"/>
    </row>
    <row r="3" spans="1:7" ht="16" thickBot="1" x14ac:dyDescent="0.4">
      <c r="A3" s="2"/>
      <c r="B3" s="2"/>
      <c r="C3" s="2"/>
      <c r="D3" s="5" t="s">
        <v>861</v>
      </c>
      <c r="E3" s="5" t="s">
        <v>862</v>
      </c>
      <c r="F3" s="3" t="s">
        <v>863</v>
      </c>
      <c r="G3" s="3"/>
    </row>
    <row r="4" spans="1:7" ht="16" thickBot="1" x14ac:dyDescent="0.4">
      <c r="A4" s="120">
        <v>1</v>
      </c>
      <c r="B4" s="121" t="s">
        <v>656</v>
      </c>
      <c r="C4" s="122" t="s">
        <v>657</v>
      </c>
      <c r="D4" s="133"/>
      <c r="E4" s="134">
        <v>39.700000000000003</v>
      </c>
      <c r="F4" s="124">
        <f t="shared" ref="F4:F28" si="0">SUM(D4:E4)</f>
        <v>39.700000000000003</v>
      </c>
      <c r="G4" s="125" t="s">
        <v>947</v>
      </c>
    </row>
    <row r="5" spans="1:7" ht="15.5" x14ac:dyDescent="0.35">
      <c r="A5" s="42">
        <v>2</v>
      </c>
      <c r="B5" s="117" t="s">
        <v>661</v>
      </c>
      <c r="C5" s="118" t="s">
        <v>317</v>
      </c>
      <c r="D5" s="13"/>
      <c r="E5" s="14">
        <v>7</v>
      </c>
      <c r="F5" s="15">
        <f t="shared" si="0"/>
        <v>7</v>
      </c>
      <c r="G5" s="16" t="s">
        <v>947</v>
      </c>
    </row>
    <row r="6" spans="1:7" ht="15.5" x14ac:dyDescent="0.35">
      <c r="A6" s="43">
        <v>3</v>
      </c>
      <c r="B6" s="56" t="s">
        <v>652</v>
      </c>
      <c r="C6" s="57" t="s">
        <v>163</v>
      </c>
      <c r="D6" s="126"/>
      <c r="E6" s="21"/>
      <c r="F6" s="21">
        <f t="shared" si="0"/>
        <v>0</v>
      </c>
      <c r="G6" s="22" t="s">
        <v>947</v>
      </c>
    </row>
    <row r="7" spans="1:7" ht="15.5" x14ac:dyDescent="0.35">
      <c r="A7" s="43">
        <v>4</v>
      </c>
      <c r="B7" s="56" t="s">
        <v>653</v>
      </c>
      <c r="C7" s="57" t="s">
        <v>335</v>
      </c>
      <c r="D7" s="19"/>
      <c r="E7" s="20"/>
      <c r="F7" s="21">
        <f t="shared" si="0"/>
        <v>0</v>
      </c>
      <c r="G7" s="22" t="s">
        <v>947</v>
      </c>
    </row>
    <row r="8" spans="1:7" ht="15.5" x14ac:dyDescent="0.35">
      <c r="A8" s="43">
        <v>5</v>
      </c>
      <c r="B8" s="56" t="s">
        <v>584</v>
      </c>
      <c r="C8" s="57" t="s">
        <v>654</v>
      </c>
      <c r="D8" s="13"/>
      <c r="E8" s="14"/>
      <c r="F8" s="21">
        <f t="shared" si="0"/>
        <v>0</v>
      </c>
      <c r="G8" s="22" t="s">
        <v>947</v>
      </c>
    </row>
    <row r="9" spans="1:7" ht="15.5" x14ac:dyDescent="0.35">
      <c r="A9" s="43">
        <v>6</v>
      </c>
      <c r="B9" s="56" t="s">
        <v>655</v>
      </c>
      <c r="C9" s="57" t="s">
        <v>559</v>
      </c>
      <c r="D9" s="19"/>
      <c r="E9" s="20"/>
      <c r="F9" s="21">
        <f t="shared" si="0"/>
        <v>0</v>
      </c>
      <c r="G9" s="22" t="s">
        <v>947</v>
      </c>
    </row>
    <row r="10" spans="1:7" ht="15.5" x14ac:dyDescent="0.35">
      <c r="A10" s="43">
        <v>7</v>
      </c>
      <c r="B10" s="56" t="s">
        <v>658</v>
      </c>
      <c r="C10" s="57" t="s">
        <v>50</v>
      </c>
      <c r="D10" s="19"/>
      <c r="E10" s="20"/>
      <c r="F10" s="21">
        <f t="shared" si="0"/>
        <v>0</v>
      </c>
      <c r="G10" s="22" t="s">
        <v>947</v>
      </c>
    </row>
    <row r="11" spans="1:7" ht="15.5" x14ac:dyDescent="0.35">
      <c r="A11" s="43">
        <v>8</v>
      </c>
      <c r="B11" s="56" t="s">
        <v>659</v>
      </c>
      <c r="C11" s="57" t="s">
        <v>660</v>
      </c>
      <c r="D11" s="19"/>
      <c r="E11" s="20"/>
      <c r="F11" s="21">
        <f t="shared" si="0"/>
        <v>0</v>
      </c>
      <c r="G11" s="22" t="s">
        <v>947</v>
      </c>
    </row>
    <row r="12" spans="1:7" ht="15.5" x14ac:dyDescent="0.35">
      <c r="A12" s="43">
        <v>9</v>
      </c>
      <c r="B12" s="56" t="s">
        <v>662</v>
      </c>
      <c r="C12" s="57" t="s">
        <v>50</v>
      </c>
      <c r="D12" s="19"/>
      <c r="E12" s="20"/>
      <c r="F12" s="21">
        <f t="shared" si="0"/>
        <v>0</v>
      </c>
      <c r="G12" s="22" t="s">
        <v>947</v>
      </c>
    </row>
    <row r="13" spans="1:7" ht="15.5" x14ac:dyDescent="0.35">
      <c r="A13" s="43">
        <v>10</v>
      </c>
      <c r="B13" s="56" t="s">
        <v>663</v>
      </c>
      <c r="C13" s="57" t="s">
        <v>377</v>
      </c>
      <c r="D13" s="19"/>
      <c r="E13" s="20"/>
      <c r="F13" s="21">
        <f t="shared" si="0"/>
        <v>0</v>
      </c>
      <c r="G13" s="22" t="s">
        <v>947</v>
      </c>
    </row>
    <row r="14" spans="1:7" ht="15.5" x14ac:dyDescent="0.35">
      <c r="A14" s="43">
        <v>11</v>
      </c>
      <c r="B14" s="56" t="s">
        <v>664</v>
      </c>
      <c r="C14" s="57" t="s">
        <v>377</v>
      </c>
      <c r="D14" s="13"/>
      <c r="E14" s="14"/>
      <c r="F14" s="21">
        <f t="shared" si="0"/>
        <v>0</v>
      </c>
      <c r="G14" s="22" t="s">
        <v>947</v>
      </c>
    </row>
    <row r="15" spans="1:7" ht="15.5" x14ac:dyDescent="0.35">
      <c r="A15" s="43">
        <v>12</v>
      </c>
      <c r="B15" s="56" t="s">
        <v>665</v>
      </c>
      <c r="C15" s="57" t="s">
        <v>666</v>
      </c>
      <c r="D15" s="19"/>
      <c r="E15" s="20"/>
      <c r="F15" s="21">
        <f t="shared" si="0"/>
        <v>0</v>
      </c>
      <c r="G15" s="22" t="s">
        <v>947</v>
      </c>
    </row>
    <row r="16" spans="1:7" ht="15.5" x14ac:dyDescent="0.35">
      <c r="A16" s="43">
        <v>13</v>
      </c>
      <c r="B16" s="56" t="s">
        <v>667</v>
      </c>
      <c r="C16" s="57" t="s">
        <v>41</v>
      </c>
      <c r="D16" s="19"/>
      <c r="E16" s="20"/>
      <c r="F16" s="21">
        <f t="shared" si="0"/>
        <v>0</v>
      </c>
      <c r="G16" s="22" t="s">
        <v>947</v>
      </c>
    </row>
    <row r="17" spans="1:8" ht="15.5" x14ac:dyDescent="0.35">
      <c r="A17" s="43">
        <v>14</v>
      </c>
      <c r="B17" s="56" t="s">
        <v>668</v>
      </c>
      <c r="C17" s="57" t="s">
        <v>669</v>
      </c>
      <c r="D17" s="19"/>
      <c r="E17" s="20"/>
      <c r="F17" s="21">
        <f t="shared" si="0"/>
        <v>0</v>
      </c>
      <c r="G17" s="22" t="s">
        <v>947</v>
      </c>
    </row>
    <row r="18" spans="1:8" ht="15.5" x14ac:dyDescent="0.35">
      <c r="A18" s="43">
        <v>15</v>
      </c>
      <c r="B18" s="56" t="s">
        <v>670</v>
      </c>
      <c r="C18" s="57" t="s">
        <v>671</v>
      </c>
      <c r="D18" s="13"/>
      <c r="E18" s="14"/>
      <c r="F18" s="21">
        <f t="shared" si="0"/>
        <v>0</v>
      </c>
      <c r="G18" s="22" t="s">
        <v>947</v>
      </c>
    </row>
    <row r="19" spans="1:8" ht="15.5" x14ac:dyDescent="0.35">
      <c r="A19" s="43">
        <v>16</v>
      </c>
      <c r="B19" s="56" t="s">
        <v>491</v>
      </c>
      <c r="C19" s="57" t="s">
        <v>672</v>
      </c>
      <c r="D19" s="19"/>
      <c r="E19" s="20"/>
      <c r="F19" s="21">
        <f t="shared" si="0"/>
        <v>0</v>
      </c>
      <c r="G19" s="22" t="s">
        <v>947</v>
      </c>
    </row>
    <row r="20" spans="1:8" ht="15.5" x14ac:dyDescent="0.35">
      <c r="A20" s="43">
        <v>17</v>
      </c>
      <c r="B20" s="56" t="s">
        <v>673</v>
      </c>
      <c r="C20" s="57" t="s">
        <v>99</v>
      </c>
      <c r="D20" s="25"/>
      <c r="E20" s="15"/>
      <c r="F20" s="21">
        <f t="shared" si="0"/>
        <v>0</v>
      </c>
      <c r="G20" s="22" t="s">
        <v>947</v>
      </c>
    </row>
    <row r="21" spans="1:8" ht="15.5" x14ac:dyDescent="0.35">
      <c r="A21" s="43">
        <v>18</v>
      </c>
      <c r="B21" s="56" t="s">
        <v>674</v>
      </c>
      <c r="C21" s="57" t="s">
        <v>33</v>
      </c>
      <c r="D21" s="19"/>
      <c r="E21" s="20"/>
      <c r="F21" s="21">
        <f t="shared" si="0"/>
        <v>0</v>
      </c>
      <c r="G21" s="22" t="s">
        <v>947</v>
      </c>
    </row>
    <row r="22" spans="1:8" ht="15.5" x14ac:dyDescent="0.35">
      <c r="A22" s="43">
        <v>19</v>
      </c>
      <c r="B22" s="56" t="s">
        <v>494</v>
      </c>
      <c r="C22" s="57" t="s">
        <v>95</v>
      </c>
      <c r="D22" s="19"/>
      <c r="E22" s="20"/>
      <c r="F22" s="21">
        <f t="shared" si="0"/>
        <v>0</v>
      </c>
      <c r="G22" s="22" t="s">
        <v>947</v>
      </c>
    </row>
    <row r="23" spans="1:8" ht="15.5" x14ac:dyDescent="0.35">
      <c r="A23" s="43">
        <v>20</v>
      </c>
      <c r="B23" s="56" t="s">
        <v>675</v>
      </c>
      <c r="C23" s="57" t="s">
        <v>174</v>
      </c>
      <c r="D23" s="19"/>
      <c r="E23" s="20"/>
      <c r="F23" s="21">
        <f t="shared" si="0"/>
        <v>0</v>
      </c>
      <c r="G23" s="22" t="s">
        <v>947</v>
      </c>
    </row>
    <row r="24" spans="1:8" ht="15.5" x14ac:dyDescent="0.35">
      <c r="A24" s="43">
        <v>21</v>
      </c>
      <c r="B24" s="56" t="s">
        <v>676</v>
      </c>
      <c r="C24" s="57" t="s">
        <v>237</v>
      </c>
      <c r="D24" s="19"/>
      <c r="E24" s="20"/>
      <c r="F24" s="21">
        <f t="shared" si="0"/>
        <v>0</v>
      </c>
      <c r="G24" s="22" t="s">
        <v>947</v>
      </c>
    </row>
    <row r="25" spans="1:8" ht="15.5" x14ac:dyDescent="0.35">
      <c r="A25" s="43">
        <v>22</v>
      </c>
      <c r="B25" s="56" t="s">
        <v>677</v>
      </c>
      <c r="C25" s="57" t="s">
        <v>678</v>
      </c>
      <c r="D25" s="19"/>
      <c r="E25" s="20"/>
      <c r="F25" s="21">
        <f t="shared" si="0"/>
        <v>0</v>
      </c>
      <c r="G25" s="22" t="s">
        <v>947</v>
      </c>
    </row>
    <row r="26" spans="1:8" ht="15.5" x14ac:dyDescent="0.35">
      <c r="A26" s="43">
        <v>23</v>
      </c>
      <c r="B26" s="56" t="s">
        <v>679</v>
      </c>
      <c r="C26" s="57" t="s">
        <v>400</v>
      </c>
      <c r="D26" s="19"/>
      <c r="E26" s="20"/>
      <c r="F26" s="21">
        <f t="shared" si="0"/>
        <v>0</v>
      </c>
      <c r="G26" s="22" t="s">
        <v>947</v>
      </c>
    </row>
    <row r="27" spans="1:8" ht="15.5" x14ac:dyDescent="0.35">
      <c r="A27" s="43">
        <v>24</v>
      </c>
      <c r="B27" s="56" t="s">
        <v>680</v>
      </c>
      <c r="C27" s="57" t="s">
        <v>165</v>
      </c>
      <c r="D27" s="27"/>
      <c r="E27" s="28"/>
      <c r="F27" s="21">
        <f t="shared" si="0"/>
        <v>0</v>
      </c>
      <c r="G27" s="22" t="s">
        <v>947</v>
      </c>
    </row>
    <row r="28" spans="1:8" ht="16" thickBot="1" x14ac:dyDescent="0.4">
      <c r="A28" s="51">
        <v>25</v>
      </c>
      <c r="B28" s="58" t="s">
        <v>681</v>
      </c>
      <c r="C28" s="59" t="s">
        <v>62</v>
      </c>
      <c r="D28" s="60"/>
      <c r="E28" s="61"/>
      <c r="F28" s="53">
        <f t="shared" si="0"/>
        <v>0</v>
      </c>
      <c r="G28" s="37" t="s">
        <v>947</v>
      </c>
      <c r="H28" s="227">
        <f>2/25</f>
        <v>0.08</v>
      </c>
    </row>
    <row r="29" spans="1:8" ht="15" thickBot="1" x14ac:dyDescent="0.4">
      <c r="A29" s="3"/>
      <c r="B29" s="3"/>
      <c r="C29" s="3"/>
      <c r="D29" s="48">
        <f>SUM(D4:D28)</f>
        <v>0</v>
      </c>
      <c r="E29" s="48">
        <f>SUM(E4:E28)</f>
        <v>46.7</v>
      </c>
      <c r="F29" s="49">
        <f>SUM(F4:F28)</f>
        <v>46.7</v>
      </c>
      <c r="G29" s="3"/>
    </row>
    <row r="30" spans="1:8" ht="15" thickBot="1" x14ac:dyDescent="0.4">
      <c r="A30" s="3"/>
      <c r="B30" s="3"/>
      <c r="C30" s="3"/>
      <c r="D30" s="5"/>
      <c r="E30" s="5"/>
      <c r="F30" s="40">
        <f>SUM(D29:E29)</f>
        <v>46.7</v>
      </c>
      <c r="G30" s="3"/>
    </row>
  </sheetData>
  <sortState ref="B4:F28">
    <sortCondition descending="1" ref="F4:F28"/>
  </sortState>
  <pageMargins left="0.7" right="0.7" top="0.75" bottom="0.75" header="0.3" footer="0.3"/>
  <pageSetup orientation="portrait" horizontalDpi="4294967295" verticalDpi="4294967295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H30"/>
  <sheetViews>
    <sheetView workbookViewId="0"/>
  </sheetViews>
  <sheetFormatPr defaultRowHeight="14.5" x14ac:dyDescent="0.35"/>
  <cols>
    <col min="1" max="1" width="4.81640625" customWidth="1"/>
    <col min="2" max="2" width="13.7265625" bestFit="1" customWidth="1"/>
    <col min="3" max="3" width="10" bestFit="1" customWidth="1"/>
    <col min="4" max="5" width="10.7265625" customWidth="1"/>
    <col min="6" max="6" width="7.7265625" bestFit="1" customWidth="1"/>
    <col min="7" max="7" width="3.7265625" bestFit="1" customWidth="1"/>
  </cols>
  <sheetData>
    <row r="1" spans="1:7" s="1" customFormat="1" ht="15.5" x14ac:dyDescent="0.35">
      <c r="A1" s="2" t="s">
        <v>949</v>
      </c>
      <c r="B1" s="3"/>
      <c r="C1" s="3"/>
      <c r="D1" s="3"/>
      <c r="E1" s="3"/>
      <c r="F1" s="3"/>
      <c r="G1" s="3"/>
    </row>
    <row r="2" spans="1:7" x14ac:dyDescent="0.35">
      <c r="A2" s="4" t="s">
        <v>905</v>
      </c>
      <c r="B2" s="3"/>
      <c r="C2" s="3"/>
      <c r="D2" s="3"/>
      <c r="E2" s="3"/>
      <c r="F2" s="3"/>
      <c r="G2" s="3"/>
    </row>
    <row r="3" spans="1:7" ht="16" thickBot="1" x14ac:dyDescent="0.4">
      <c r="A3" s="2"/>
      <c r="B3" s="2"/>
      <c r="C3" s="2"/>
      <c r="D3" s="5" t="s">
        <v>861</v>
      </c>
      <c r="E3" s="5" t="s">
        <v>862</v>
      </c>
      <c r="F3" s="3" t="s">
        <v>863</v>
      </c>
      <c r="G3" s="3"/>
    </row>
    <row r="4" spans="1:7" ht="16" thickBot="1" x14ac:dyDescent="0.4">
      <c r="A4" s="120">
        <v>1</v>
      </c>
      <c r="B4" s="121" t="s">
        <v>597</v>
      </c>
      <c r="C4" s="122" t="s">
        <v>161</v>
      </c>
      <c r="D4" s="131"/>
      <c r="E4" s="132">
        <v>18</v>
      </c>
      <c r="F4" s="124">
        <f t="shared" ref="F4:F28" si="0">SUM(D4:E4)</f>
        <v>18</v>
      </c>
      <c r="G4" s="125" t="s">
        <v>948</v>
      </c>
    </row>
    <row r="5" spans="1:7" ht="15.5" x14ac:dyDescent="0.35">
      <c r="A5" s="42">
        <v>2</v>
      </c>
      <c r="B5" s="117" t="s">
        <v>682</v>
      </c>
      <c r="C5" s="118" t="s">
        <v>167</v>
      </c>
      <c r="D5" s="25"/>
      <c r="E5" s="15"/>
      <c r="F5" s="15">
        <f t="shared" si="0"/>
        <v>0</v>
      </c>
      <c r="G5" s="16" t="s">
        <v>948</v>
      </c>
    </row>
    <row r="6" spans="1:7" ht="15.5" x14ac:dyDescent="0.35">
      <c r="A6" s="43">
        <v>3</v>
      </c>
      <c r="B6" s="56" t="s">
        <v>683</v>
      </c>
      <c r="C6" s="57" t="s">
        <v>13</v>
      </c>
      <c r="D6" s="19"/>
      <c r="E6" s="20"/>
      <c r="F6" s="21">
        <f t="shared" si="0"/>
        <v>0</v>
      </c>
      <c r="G6" s="22" t="s">
        <v>948</v>
      </c>
    </row>
    <row r="7" spans="1:7" ht="15.5" x14ac:dyDescent="0.35">
      <c r="A7" s="43">
        <v>4</v>
      </c>
      <c r="B7" s="56" t="s">
        <v>319</v>
      </c>
      <c r="C7" s="57" t="s">
        <v>29</v>
      </c>
      <c r="D7" s="19"/>
      <c r="E7" s="20"/>
      <c r="F7" s="21">
        <f t="shared" si="0"/>
        <v>0</v>
      </c>
      <c r="G7" s="22" t="s">
        <v>948</v>
      </c>
    </row>
    <row r="8" spans="1:7" ht="15.5" x14ac:dyDescent="0.35">
      <c r="A8" s="43">
        <v>5</v>
      </c>
      <c r="B8" s="56" t="s">
        <v>684</v>
      </c>
      <c r="C8" s="57" t="s">
        <v>9</v>
      </c>
      <c r="D8" s="13"/>
      <c r="E8" s="14"/>
      <c r="F8" s="21">
        <f t="shared" si="0"/>
        <v>0</v>
      </c>
      <c r="G8" s="22" t="s">
        <v>948</v>
      </c>
    </row>
    <row r="9" spans="1:7" ht="15.5" x14ac:dyDescent="0.35">
      <c r="A9" s="43">
        <v>6</v>
      </c>
      <c r="B9" s="56" t="s">
        <v>685</v>
      </c>
      <c r="C9" s="57" t="s">
        <v>686</v>
      </c>
      <c r="D9" s="127"/>
      <c r="E9" s="128"/>
      <c r="F9" s="21">
        <f t="shared" si="0"/>
        <v>0</v>
      </c>
      <c r="G9" s="22" t="s">
        <v>948</v>
      </c>
    </row>
    <row r="10" spans="1:7" ht="15.5" x14ac:dyDescent="0.35">
      <c r="A10" s="43">
        <v>7</v>
      </c>
      <c r="B10" s="56" t="s">
        <v>687</v>
      </c>
      <c r="C10" s="57" t="s">
        <v>48</v>
      </c>
      <c r="D10" s="19"/>
      <c r="E10" s="20"/>
      <c r="F10" s="21">
        <f t="shared" si="0"/>
        <v>0</v>
      </c>
      <c r="G10" s="22" t="s">
        <v>948</v>
      </c>
    </row>
    <row r="11" spans="1:7" ht="15.5" x14ac:dyDescent="0.35">
      <c r="A11" s="43">
        <v>8</v>
      </c>
      <c r="B11" s="56" t="s">
        <v>688</v>
      </c>
      <c r="C11" s="57" t="s">
        <v>284</v>
      </c>
      <c r="D11" s="19"/>
      <c r="E11" s="20"/>
      <c r="F11" s="21">
        <f t="shared" si="0"/>
        <v>0</v>
      </c>
      <c r="G11" s="22" t="s">
        <v>948</v>
      </c>
    </row>
    <row r="12" spans="1:7" ht="15.5" x14ac:dyDescent="0.35">
      <c r="A12" s="43">
        <v>9</v>
      </c>
      <c r="B12" s="56" t="s">
        <v>689</v>
      </c>
      <c r="C12" s="57" t="s">
        <v>178</v>
      </c>
      <c r="D12" s="19"/>
      <c r="E12" s="20"/>
      <c r="F12" s="21">
        <f t="shared" si="0"/>
        <v>0</v>
      </c>
      <c r="G12" s="22" t="s">
        <v>948</v>
      </c>
    </row>
    <row r="13" spans="1:7" ht="15.5" x14ac:dyDescent="0.35">
      <c r="A13" s="43">
        <v>10</v>
      </c>
      <c r="B13" s="56" t="s">
        <v>690</v>
      </c>
      <c r="C13" s="57" t="s">
        <v>101</v>
      </c>
      <c r="D13" s="19"/>
      <c r="E13" s="20"/>
      <c r="F13" s="21">
        <f t="shared" si="0"/>
        <v>0</v>
      </c>
      <c r="G13" s="22" t="s">
        <v>948</v>
      </c>
    </row>
    <row r="14" spans="1:7" ht="15.5" x14ac:dyDescent="0.35">
      <c r="A14" s="43">
        <v>11</v>
      </c>
      <c r="B14" s="56" t="s">
        <v>457</v>
      </c>
      <c r="C14" s="57" t="s">
        <v>13</v>
      </c>
      <c r="D14" s="13"/>
      <c r="E14" s="14"/>
      <c r="F14" s="21">
        <f t="shared" si="0"/>
        <v>0</v>
      </c>
      <c r="G14" s="22" t="s">
        <v>948</v>
      </c>
    </row>
    <row r="15" spans="1:7" ht="15.5" x14ac:dyDescent="0.35">
      <c r="A15" s="43">
        <v>12</v>
      </c>
      <c r="B15" s="56" t="s">
        <v>691</v>
      </c>
      <c r="C15" s="57" t="s">
        <v>9</v>
      </c>
      <c r="D15" s="19"/>
      <c r="E15" s="20"/>
      <c r="F15" s="21">
        <f t="shared" si="0"/>
        <v>0</v>
      </c>
      <c r="G15" s="22" t="s">
        <v>948</v>
      </c>
    </row>
    <row r="16" spans="1:7" ht="15.5" x14ac:dyDescent="0.35">
      <c r="A16" s="43">
        <v>13</v>
      </c>
      <c r="B16" s="56" t="s">
        <v>692</v>
      </c>
      <c r="C16" s="57" t="s">
        <v>693</v>
      </c>
      <c r="D16" s="19"/>
      <c r="E16" s="20"/>
      <c r="F16" s="21">
        <f t="shared" si="0"/>
        <v>0</v>
      </c>
      <c r="G16" s="22" t="s">
        <v>948</v>
      </c>
    </row>
    <row r="17" spans="1:8" ht="15.5" x14ac:dyDescent="0.35">
      <c r="A17" s="43">
        <v>14</v>
      </c>
      <c r="B17" s="56" t="s">
        <v>694</v>
      </c>
      <c r="C17" s="57" t="s">
        <v>161</v>
      </c>
      <c r="D17" s="19"/>
      <c r="E17" s="20"/>
      <c r="F17" s="21">
        <f t="shared" si="0"/>
        <v>0</v>
      </c>
      <c r="G17" s="22" t="s">
        <v>948</v>
      </c>
    </row>
    <row r="18" spans="1:8" ht="15.5" x14ac:dyDescent="0.35">
      <c r="A18" s="43">
        <v>15</v>
      </c>
      <c r="B18" s="56" t="s">
        <v>437</v>
      </c>
      <c r="C18" s="57" t="s">
        <v>87</v>
      </c>
      <c r="D18" s="13"/>
      <c r="E18" s="14"/>
      <c r="F18" s="21">
        <f t="shared" si="0"/>
        <v>0</v>
      </c>
      <c r="G18" s="22" t="s">
        <v>948</v>
      </c>
    </row>
    <row r="19" spans="1:8" ht="15.5" x14ac:dyDescent="0.35">
      <c r="A19" s="43">
        <v>16</v>
      </c>
      <c r="B19" s="56" t="s">
        <v>695</v>
      </c>
      <c r="C19" s="57" t="s">
        <v>52</v>
      </c>
      <c r="D19" s="19"/>
      <c r="E19" s="20"/>
      <c r="F19" s="21">
        <f t="shared" si="0"/>
        <v>0</v>
      </c>
      <c r="G19" s="22" t="s">
        <v>948</v>
      </c>
    </row>
    <row r="20" spans="1:8" ht="15.5" x14ac:dyDescent="0.35">
      <c r="A20" s="43">
        <v>17</v>
      </c>
      <c r="B20" s="56" t="s">
        <v>696</v>
      </c>
      <c r="C20" s="57" t="s">
        <v>697</v>
      </c>
      <c r="D20" s="13"/>
      <c r="E20" s="14"/>
      <c r="F20" s="21">
        <f t="shared" si="0"/>
        <v>0</v>
      </c>
      <c r="G20" s="22" t="s">
        <v>948</v>
      </c>
    </row>
    <row r="21" spans="1:8" ht="15.5" x14ac:dyDescent="0.35">
      <c r="A21" s="43">
        <v>18</v>
      </c>
      <c r="B21" s="56" t="s">
        <v>698</v>
      </c>
      <c r="C21" s="57" t="s">
        <v>87</v>
      </c>
      <c r="D21" s="126"/>
      <c r="E21" s="21"/>
      <c r="F21" s="21">
        <f t="shared" si="0"/>
        <v>0</v>
      </c>
      <c r="G21" s="22" t="s">
        <v>948</v>
      </c>
    </row>
    <row r="22" spans="1:8" ht="15.5" x14ac:dyDescent="0.35">
      <c r="A22" s="43">
        <v>19</v>
      </c>
      <c r="B22" s="56" t="s">
        <v>304</v>
      </c>
      <c r="C22" s="57" t="s">
        <v>87</v>
      </c>
      <c r="D22" s="19"/>
      <c r="E22" s="20"/>
      <c r="F22" s="21">
        <f t="shared" si="0"/>
        <v>0</v>
      </c>
      <c r="G22" s="22" t="s">
        <v>948</v>
      </c>
    </row>
    <row r="23" spans="1:8" ht="15.5" x14ac:dyDescent="0.35">
      <c r="A23" s="43">
        <v>20</v>
      </c>
      <c r="B23" s="56" t="s">
        <v>172</v>
      </c>
      <c r="C23" s="57" t="s">
        <v>699</v>
      </c>
      <c r="D23" s="19"/>
      <c r="E23" s="20"/>
      <c r="F23" s="21">
        <f t="shared" si="0"/>
        <v>0</v>
      </c>
      <c r="G23" s="22" t="s">
        <v>948</v>
      </c>
    </row>
    <row r="24" spans="1:8" ht="15.5" x14ac:dyDescent="0.35">
      <c r="A24" s="43">
        <v>21</v>
      </c>
      <c r="B24" s="56" t="s">
        <v>700</v>
      </c>
      <c r="C24" s="57" t="s">
        <v>417</v>
      </c>
      <c r="D24" s="19"/>
      <c r="E24" s="20"/>
      <c r="F24" s="21">
        <f t="shared" si="0"/>
        <v>0</v>
      </c>
      <c r="G24" s="22" t="s">
        <v>948</v>
      </c>
    </row>
    <row r="25" spans="1:8" ht="15.5" x14ac:dyDescent="0.35">
      <c r="A25" s="43">
        <v>22</v>
      </c>
      <c r="B25" s="56" t="s">
        <v>701</v>
      </c>
      <c r="C25" s="57" t="s">
        <v>39</v>
      </c>
      <c r="D25" s="19"/>
      <c r="E25" s="20"/>
      <c r="F25" s="21">
        <f t="shared" si="0"/>
        <v>0</v>
      </c>
      <c r="G25" s="22" t="s">
        <v>948</v>
      </c>
    </row>
    <row r="26" spans="1:8" ht="15.5" x14ac:dyDescent="0.35">
      <c r="A26" s="43">
        <v>23</v>
      </c>
      <c r="B26" s="56" t="s">
        <v>94</v>
      </c>
      <c r="C26" s="57" t="s">
        <v>59</v>
      </c>
      <c r="D26" s="19"/>
      <c r="E26" s="20"/>
      <c r="F26" s="21">
        <f t="shared" si="0"/>
        <v>0</v>
      </c>
      <c r="G26" s="22" t="s">
        <v>948</v>
      </c>
    </row>
    <row r="27" spans="1:8" ht="15.5" x14ac:dyDescent="0.35">
      <c r="A27" s="43">
        <v>24</v>
      </c>
      <c r="B27" s="56" t="s">
        <v>449</v>
      </c>
      <c r="C27" s="57" t="s">
        <v>87</v>
      </c>
      <c r="D27" s="27"/>
      <c r="E27" s="28"/>
      <c r="F27" s="21">
        <f t="shared" si="0"/>
        <v>0</v>
      </c>
      <c r="G27" s="22" t="s">
        <v>948</v>
      </c>
    </row>
    <row r="28" spans="1:8" ht="16" thickBot="1" x14ac:dyDescent="0.4">
      <c r="A28" s="51">
        <v>25</v>
      </c>
      <c r="B28" s="58" t="s">
        <v>702</v>
      </c>
      <c r="C28" s="59" t="s">
        <v>703</v>
      </c>
      <c r="D28" s="60"/>
      <c r="E28" s="61"/>
      <c r="F28" s="53">
        <f t="shared" si="0"/>
        <v>0</v>
      </c>
      <c r="G28" s="37" t="s">
        <v>948</v>
      </c>
      <c r="H28" s="227">
        <f>1/25</f>
        <v>0.04</v>
      </c>
    </row>
    <row r="29" spans="1:8" ht="15" thickBot="1" x14ac:dyDescent="0.4">
      <c r="A29" s="3"/>
      <c r="B29" s="3"/>
      <c r="C29" s="3"/>
      <c r="D29" s="48">
        <f>SUM(D4:D28)</f>
        <v>0</v>
      </c>
      <c r="E29" s="48">
        <f>SUM(E4:E28)</f>
        <v>18</v>
      </c>
      <c r="F29" s="49">
        <f>SUM(F4:F28)</f>
        <v>18</v>
      </c>
      <c r="G29" s="3"/>
    </row>
    <row r="30" spans="1:8" ht="15" thickBot="1" x14ac:dyDescent="0.4">
      <c r="A30" s="3"/>
      <c r="B30" s="3"/>
      <c r="C30" s="3"/>
      <c r="D30" s="5"/>
      <c r="E30" s="5"/>
      <c r="F30" s="40">
        <f>SUM(D29:E29)</f>
        <v>18</v>
      </c>
      <c r="G30" s="3"/>
    </row>
  </sheetData>
  <sortState ref="B4:F28">
    <sortCondition descending="1" ref="F4:F28"/>
  </sortState>
  <pageMargins left="0.7" right="0.7" top="0.75" bottom="0.75" header="0.3" footer="0.3"/>
  <pageSetup orientation="portrait" horizontalDpi="4294967295" verticalDpi="4294967295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</sheetPr>
  <dimension ref="A1:H29"/>
  <sheetViews>
    <sheetView workbookViewId="0"/>
  </sheetViews>
  <sheetFormatPr defaultRowHeight="14.5" x14ac:dyDescent="0.35"/>
  <cols>
    <col min="1" max="1" width="4.54296875" customWidth="1"/>
    <col min="2" max="2" width="14.453125" bestFit="1" customWidth="1"/>
    <col min="3" max="3" width="15.1796875" bestFit="1" customWidth="1"/>
    <col min="4" max="5" width="10.7265625" customWidth="1"/>
    <col min="6" max="6" width="7.7265625" bestFit="1" customWidth="1"/>
    <col min="7" max="7" width="3.7265625" bestFit="1" customWidth="1"/>
  </cols>
  <sheetData>
    <row r="1" spans="1:7" s="1" customFormat="1" ht="15.5" x14ac:dyDescent="0.35">
      <c r="A1" s="2" t="s">
        <v>951</v>
      </c>
      <c r="B1" s="3"/>
      <c r="C1" s="3"/>
      <c r="D1" s="3"/>
      <c r="E1" s="3"/>
      <c r="F1" s="3"/>
      <c r="G1" s="3"/>
    </row>
    <row r="2" spans="1:7" x14ac:dyDescent="0.35">
      <c r="A2" s="4" t="s">
        <v>911</v>
      </c>
      <c r="B2" s="3"/>
      <c r="C2" s="3"/>
      <c r="D2" s="3"/>
      <c r="E2" s="3"/>
      <c r="F2" s="3"/>
      <c r="G2" s="3"/>
    </row>
    <row r="3" spans="1:7" ht="16" thickBot="1" x14ac:dyDescent="0.4">
      <c r="A3" s="2"/>
      <c r="B3" s="2"/>
      <c r="C3" s="2"/>
      <c r="D3" s="5" t="s">
        <v>861</v>
      </c>
      <c r="E3" s="5" t="s">
        <v>862</v>
      </c>
      <c r="F3" s="3" t="s">
        <v>863</v>
      </c>
      <c r="G3" s="3"/>
    </row>
    <row r="4" spans="1:7" ht="16" thickBot="1" x14ac:dyDescent="0.4">
      <c r="A4" s="120">
        <v>1</v>
      </c>
      <c r="B4" s="121" t="s">
        <v>708</v>
      </c>
      <c r="C4" s="122" t="s">
        <v>95</v>
      </c>
      <c r="D4" s="133"/>
      <c r="E4" s="134">
        <v>42</v>
      </c>
      <c r="F4" s="124">
        <f t="shared" ref="F4:F27" si="0">SUM(D4:E4)</f>
        <v>42</v>
      </c>
      <c r="G4" s="125" t="s">
        <v>950</v>
      </c>
    </row>
    <row r="5" spans="1:7" ht="16" thickBot="1" x14ac:dyDescent="0.4">
      <c r="A5" s="289">
        <v>2</v>
      </c>
      <c r="B5" s="312" t="s">
        <v>431</v>
      </c>
      <c r="C5" s="313" t="s">
        <v>341</v>
      </c>
      <c r="D5" s="314"/>
      <c r="E5" s="315">
        <v>13.7</v>
      </c>
      <c r="F5" s="292">
        <f t="shared" si="0"/>
        <v>13.7</v>
      </c>
      <c r="G5" s="293" t="s">
        <v>950</v>
      </c>
    </row>
    <row r="6" spans="1:7" ht="15.5" x14ac:dyDescent="0.35">
      <c r="A6" s="42">
        <v>3</v>
      </c>
      <c r="B6" s="117" t="s">
        <v>704</v>
      </c>
      <c r="C6" s="118" t="s">
        <v>82</v>
      </c>
      <c r="D6" s="25"/>
      <c r="E6" s="15"/>
      <c r="F6" s="15">
        <f t="shared" si="0"/>
        <v>0</v>
      </c>
      <c r="G6" s="16" t="s">
        <v>950</v>
      </c>
    </row>
    <row r="7" spans="1:7" ht="15.5" x14ac:dyDescent="0.35">
      <c r="A7" s="43">
        <v>4</v>
      </c>
      <c r="B7" s="56" t="s">
        <v>705</v>
      </c>
      <c r="C7" s="57" t="s">
        <v>706</v>
      </c>
      <c r="D7" s="19"/>
      <c r="E7" s="20"/>
      <c r="F7" s="21">
        <f t="shared" si="0"/>
        <v>0</v>
      </c>
      <c r="G7" s="22" t="s">
        <v>950</v>
      </c>
    </row>
    <row r="8" spans="1:7" ht="15.5" x14ac:dyDescent="0.35">
      <c r="A8" s="43">
        <v>5</v>
      </c>
      <c r="B8" s="56" t="s">
        <v>707</v>
      </c>
      <c r="C8" s="57" t="s">
        <v>636</v>
      </c>
      <c r="D8" s="13"/>
      <c r="E8" s="14"/>
      <c r="F8" s="21">
        <f t="shared" si="0"/>
        <v>0</v>
      </c>
      <c r="G8" s="22" t="s">
        <v>950</v>
      </c>
    </row>
    <row r="9" spans="1:7" ht="15.5" x14ac:dyDescent="0.35">
      <c r="A9" s="43">
        <v>6</v>
      </c>
      <c r="B9" s="56" t="s">
        <v>450</v>
      </c>
      <c r="C9" s="57" t="s">
        <v>159</v>
      </c>
      <c r="D9" s="19"/>
      <c r="E9" s="20"/>
      <c r="F9" s="21">
        <f t="shared" si="0"/>
        <v>0</v>
      </c>
      <c r="G9" s="22" t="s">
        <v>950</v>
      </c>
    </row>
    <row r="10" spans="1:7" ht="15.5" x14ac:dyDescent="0.35">
      <c r="A10" s="43">
        <v>7</v>
      </c>
      <c r="B10" s="56" t="s">
        <v>709</v>
      </c>
      <c r="C10" s="57" t="s">
        <v>161</v>
      </c>
      <c r="D10" s="19"/>
      <c r="E10" s="20"/>
      <c r="F10" s="21">
        <f t="shared" si="0"/>
        <v>0</v>
      </c>
      <c r="G10" s="22" t="s">
        <v>950</v>
      </c>
    </row>
    <row r="11" spans="1:7" ht="15.5" x14ac:dyDescent="0.35">
      <c r="A11" s="43">
        <v>8</v>
      </c>
      <c r="B11" s="56" t="s">
        <v>589</v>
      </c>
      <c r="C11" s="57" t="s">
        <v>678</v>
      </c>
      <c r="D11" s="19"/>
      <c r="E11" s="20"/>
      <c r="F11" s="21">
        <f t="shared" si="0"/>
        <v>0</v>
      </c>
      <c r="G11" s="22" t="s">
        <v>950</v>
      </c>
    </row>
    <row r="12" spans="1:7" ht="15.5" x14ac:dyDescent="0.35">
      <c r="A12" s="43">
        <v>9</v>
      </c>
      <c r="B12" s="56" t="s">
        <v>710</v>
      </c>
      <c r="C12" s="57" t="s">
        <v>13</v>
      </c>
      <c r="D12" s="19"/>
      <c r="E12" s="20"/>
      <c r="F12" s="21">
        <f t="shared" si="0"/>
        <v>0</v>
      </c>
      <c r="G12" s="22" t="s">
        <v>950</v>
      </c>
    </row>
    <row r="13" spans="1:7" ht="15.5" x14ac:dyDescent="0.35">
      <c r="A13" s="43">
        <v>10</v>
      </c>
      <c r="B13" s="56" t="s">
        <v>522</v>
      </c>
      <c r="C13" s="57" t="s">
        <v>161</v>
      </c>
      <c r="D13" s="19"/>
      <c r="E13" s="20"/>
      <c r="F13" s="21">
        <f t="shared" si="0"/>
        <v>0</v>
      </c>
      <c r="G13" s="22" t="s">
        <v>950</v>
      </c>
    </row>
    <row r="14" spans="1:7" ht="15.5" x14ac:dyDescent="0.35">
      <c r="A14" s="43">
        <v>11</v>
      </c>
      <c r="B14" s="56" t="s">
        <v>73</v>
      </c>
      <c r="C14" s="57" t="s">
        <v>62</v>
      </c>
      <c r="D14" s="13"/>
      <c r="E14" s="14"/>
      <c r="F14" s="21">
        <f t="shared" si="0"/>
        <v>0</v>
      </c>
      <c r="G14" s="22" t="s">
        <v>950</v>
      </c>
    </row>
    <row r="15" spans="1:7" ht="15.5" x14ac:dyDescent="0.35">
      <c r="A15" s="43">
        <v>12</v>
      </c>
      <c r="B15" s="56" t="s">
        <v>711</v>
      </c>
      <c r="C15" s="57" t="s">
        <v>712</v>
      </c>
      <c r="D15" s="19"/>
      <c r="E15" s="20"/>
      <c r="F15" s="21">
        <f t="shared" si="0"/>
        <v>0</v>
      </c>
      <c r="G15" s="22" t="s">
        <v>950</v>
      </c>
    </row>
    <row r="16" spans="1:7" ht="15.5" x14ac:dyDescent="0.35">
      <c r="A16" s="43">
        <v>13</v>
      </c>
      <c r="B16" s="56" t="s">
        <v>168</v>
      </c>
      <c r="C16" s="57" t="s">
        <v>18</v>
      </c>
      <c r="D16" s="19"/>
      <c r="E16" s="20"/>
      <c r="F16" s="21">
        <f t="shared" si="0"/>
        <v>0</v>
      </c>
      <c r="G16" s="22" t="s">
        <v>950</v>
      </c>
    </row>
    <row r="17" spans="1:8" ht="15.5" x14ac:dyDescent="0.35">
      <c r="A17" s="43">
        <v>14</v>
      </c>
      <c r="B17" s="56" t="s">
        <v>713</v>
      </c>
      <c r="C17" s="57" t="s">
        <v>45</v>
      </c>
      <c r="D17" s="19"/>
      <c r="E17" s="20"/>
      <c r="F17" s="21">
        <f t="shared" si="0"/>
        <v>0</v>
      </c>
      <c r="G17" s="22" t="s">
        <v>950</v>
      </c>
    </row>
    <row r="18" spans="1:8" ht="15.5" x14ac:dyDescent="0.35">
      <c r="A18" s="43">
        <v>15</v>
      </c>
      <c r="B18" s="56" t="s">
        <v>464</v>
      </c>
      <c r="C18" s="57" t="s">
        <v>714</v>
      </c>
      <c r="D18" s="13"/>
      <c r="E18" s="14"/>
      <c r="F18" s="21">
        <f t="shared" si="0"/>
        <v>0</v>
      </c>
      <c r="G18" s="22" t="s">
        <v>950</v>
      </c>
    </row>
    <row r="19" spans="1:8" ht="15.5" x14ac:dyDescent="0.35">
      <c r="A19" s="43">
        <v>16</v>
      </c>
      <c r="B19" s="56" t="s">
        <v>715</v>
      </c>
      <c r="C19" s="57" t="s">
        <v>212</v>
      </c>
      <c r="D19" s="19"/>
      <c r="E19" s="20"/>
      <c r="F19" s="21">
        <f t="shared" si="0"/>
        <v>0</v>
      </c>
      <c r="G19" s="22" t="s">
        <v>950</v>
      </c>
    </row>
    <row r="20" spans="1:8" ht="15.5" x14ac:dyDescent="0.35">
      <c r="A20" s="43">
        <v>17</v>
      </c>
      <c r="B20" s="56" t="s">
        <v>716</v>
      </c>
      <c r="C20" s="57" t="s">
        <v>678</v>
      </c>
      <c r="D20" s="25"/>
      <c r="E20" s="15"/>
      <c r="F20" s="21">
        <f t="shared" si="0"/>
        <v>0</v>
      </c>
      <c r="G20" s="22" t="s">
        <v>950</v>
      </c>
    </row>
    <row r="21" spans="1:8" ht="15.5" x14ac:dyDescent="0.35">
      <c r="A21" s="43">
        <v>18</v>
      </c>
      <c r="B21" s="56" t="s">
        <v>717</v>
      </c>
      <c r="C21" s="57" t="s">
        <v>718</v>
      </c>
      <c r="D21" s="19"/>
      <c r="E21" s="20"/>
      <c r="F21" s="21">
        <f t="shared" si="0"/>
        <v>0</v>
      </c>
      <c r="G21" s="22" t="s">
        <v>950</v>
      </c>
    </row>
    <row r="22" spans="1:8" ht="15.5" x14ac:dyDescent="0.35">
      <c r="A22" s="43">
        <v>19</v>
      </c>
      <c r="B22" s="56" t="s">
        <v>719</v>
      </c>
      <c r="C22" s="57" t="s">
        <v>33</v>
      </c>
      <c r="D22" s="19"/>
      <c r="E22" s="20"/>
      <c r="F22" s="21">
        <f t="shared" si="0"/>
        <v>0</v>
      </c>
      <c r="G22" s="22" t="s">
        <v>950</v>
      </c>
    </row>
    <row r="23" spans="1:8" ht="15.5" x14ac:dyDescent="0.35">
      <c r="A23" s="43">
        <v>20</v>
      </c>
      <c r="B23" s="56" t="s">
        <v>720</v>
      </c>
      <c r="C23" s="57" t="s">
        <v>721</v>
      </c>
      <c r="D23" s="19"/>
      <c r="E23" s="20"/>
      <c r="F23" s="21">
        <f t="shared" si="0"/>
        <v>0</v>
      </c>
      <c r="G23" s="22" t="s">
        <v>950</v>
      </c>
    </row>
    <row r="24" spans="1:8" ht="15.5" x14ac:dyDescent="0.35">
      <c r="A24" s="43">
        <v>21</v>
      </c>
      <c r="B24" s="56" t="s">
        <v>722</v>
      </c>
      <c r="C24" s="57" t="s">
        <v>59</v>
      </c>
      <c r="D24" s="19"/>
      <c r="E24" s="20"/>
      <c r="F24" s="21">
        <f t="shared" si="0"/>
        <v>0</v>
      </c>
      <c r="G24" s="22" t="s">
        <v>950</v>
      </c>
    </row>
    <row r="25" spans="1:8" ht="15.5" x14ac:dyDescent="0.35">
      <c r="A25" s="43">
        <v>22</v>
      </c>
      <c r="B25" s="56" t="s">
        <v>723</v>
      </c>
      <c r="C25" s="57" t="s">
        <v>298</v>
      </c>
      <c r="D25" s="19"/>
      <c r="E25" s="20"/>
      <c r="F25" s="21">
        <f t="shared" si="0"/>
        <v>0</v>
      </c>
      <c r="G25" s="22" t="s">
        <v>950</v>
      </c>
    </row>
    <row r="26" spans="1:8" ht="15.5" x14ac:dyDescent="0.35">
      <c r="A26" s="43">
        <v>23</v>
      </c>
      <c r="B26" s="56" t="s">
        <v>724</v>
      </c>
      <c r="C26" s="57" t="s">
        <v>725</v>
      </c>
      <c r="D26" s="19"/>
      <c r="E26" s="20"/>
      <c r="F26" s="21">
        <f t="shared" si="0"/>
        <v>0</v>
      </c>
      <c r="G26" s="22" t="s">
        <v>950</v>
      </c>
    </row>
    <row r="27" spans="1:8" ht="16" thickBot="1" x14ac:dyDescent="0.4">
      <c r="A27" s="51">
        <v>24</v>
      </c>
      <c r="B27" s="58" t="s">
        <v>726</v>
      </c>
      <c r="C27" s="59" t="s">
        <v>377</v>
      </c>
      <c r="D27" s="62"/>
      <c r="E27" s="63"/>
      <c r="F27" s="53">
        <f t="shared" si="0"/>
        <v>0</v>
      </c>
      <c r="G27" s="37" t="s">
        <v>950</v>
      </c>
      <c r="H27" s="227">
        <f>2/24</f>
        <v>8.3333333333333329E-2</v>
      </c>
    </row>
    <row r="28" spans="1:8" ht="15" thickBot="1" x14ac:dyDescent="0.4">
      <c r="A28" s="3"/>
      <c r="B28" s="3"/>
      <c r="C28" s="3"/>
      <c r="D28" s="48">
        <f>SUM(D4:D27)</f>
        <v>0</v>
      </c>
      <c r="E28" s="48">
        <f>SUM(E4:E27)</f>
        <v>55.7</v>
      </c>
      <c r="F28" s="49">
        <f>SUM(F4:F27)</f>
        <v>55.7</v>
      </c>
      <c r="G28" s="3"/>
    </row>
    <row r="29" spans="1:8" ht="15" thickBot="1" x14ac:dyDescent="0.4">
      <c r="A29" s="3"/>
      <c r="B29" s="3"/>
      <c r="C29" s="3"/>
      <c r="D29" s="5"/>
      <c r="E29" s="5"/>
      <c r="F29" s="40">
        <f>SUM(D28:E28)</f>
        <v>55.7</v>
      </c>
      <c r="G29" s="3"/>
    </row>
  </sheetData>
  <sortState ref="B4:F27">
    <sortCondition descending="1" ref="F4:F27"/>
  </sortState>
  <pageMargins left="0.7" right="0.7" top="0.75" bottom="0.75" header="0.3" footer="0.3"/>
  <pageSetup orientation="portrait" horizontalDpi="4294967295" verticalDpi="4294967295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workbookViewId="0"/>
  </sheetViews>
  <sheetFormatPr defaultRowHeight="14.5" x14ac:dyDescent="0.35"/>
  <cols>
    <col min="1" max="1" width="5" customWidth="1"/>
    <col min="2" max="2" width="14.26953125" bestFit="1" customWidth="1"/>
    <col min="3" max="3" width="10.81640625" bestFit="1" customWidth="1"/>
    <col min="4" max="5" width="10.7265625" customWidth="1"/>
    <col min="6" max="6" width="7.7265625" bestFit="1" customWidth="1"/>
    <col min="7" max="7" width="3.81640625" bestFit="1" customWidth="1"/>
  </cols>
  <sheetData>
    <row r="1" spans="1:7" s="1" customFormat="1" ht="15.5" x14ac:dyDescent="0.35">
      <c r="A1" s="2" t="s">
        <v>953</v>
      </c>
      <c r="B1" s="3"/>
      <c r="C1" s="3"/>
      <c r="D1" s="3"/>
      <c r="E1" s="3"/>
      <c r="F1" s="3"/>
      <c r="G1" s="3"/>
    </row>
    <row r="2" spans="1:7" x14ac:dyDescent="0.35">
      <c r="A2" s="4" t="s">
        <v>943</v>
      </c>
      <c r="B2" s="3"/>
      <c r="C2" s="3"/>
      <c r="D2" s="3"/>
      <c r="E2" s="3"/>
      <c r="F2" s="3"/>
      <c r="G2" s="3"/>
    </row>
    <row r="3" spans="1:7" ht="16" thickBot="1" x14ac:dyDescent="0.4">
      <c r="A3" s="2"/>
      <c r="B3" s="2"/>
      <c r="C3" s="2"/>
      <c r="D3" s="5" t="s">
        <v>861</v>
      </c>
      <c r="E3" s="5" t="s">
        <v>862</v>
      </c>
      <c r="F3" s="3" t="s">
        <v>863</v>
      </c>
      <c r="G3" s="3"/>
    </row>
    <row r="4" spans="1:7" ht="15.5" x14ac:dyDescent="0.35">
      <c r="A4" s="41">
        <v>1</v>
      </c>
      <c r="B4" s="54" t="s">
        <v>727</v>
      </c>
      <c r="C4" s="55" t="s">
        <v>454</v>
      </c>
      <c r="D4" s="8"/>
      <c r="E4" s="9"/>
      <c r="F4" s="9">
        <f t="shared" ref="F4:F26" si="0">SUM(D4:E4)</f>
        <v>0</v>
      </c>
      <c r="G4" s="10" t="s">
        <v>952</v>
      </c>
    </row>
    <row r="5" spans="1:7" ht="15.5" x14ac:dyDescent="0.35">
      <c r="A5" s="42">
        <v>2</v>
      </c>
      <c r="B5" s="56" t="s">
        <v>728</v>
      </c>
      <c r="C5" s="57" t="s">
        <v>39</v>
      </c>
      <c r="D5" s="13"/>
      <c r="E5" s="14"/>
      <c r="F5" s="15">
        <f t="shared" si="0"/>
        <v>0</v>
      </c>
      <c r="G5" s="22" t="s">
        <v>952</v>
      </c>
    </row>
    <row r="6" spans="1:7" ht="15.5" x14ac:dyDescent="0.35">
      <c r="A6" s="43">
        <v>3</v>
      </c>
      <c r="B6" s="56" t="s">
        <v>729</v>
      </c>
      <c r="C6" s="57" t="s">
        <v>7</v>
      </c>
      <c r="D6" s="19"/>
      <c r="E6" s="20"/>
      <c r="F6" s="21">
        <f t="shared" si="0"/>
        <v>0</v>
      </c>
      <c r="G6" s="22" t="s">
        <v>952</v>
      </c>
    </row>
    <row r="7" spans="1:7" ht="15.5" x14ac:dyDescent="0.35">
      <c r="A7" s="43">
        <v>4</v>
      </c>
      <c r="B7" s="56" t="s">
        <v>730</v>
      </c>
      <c r="C7" s="57" t="s">
        <v>195</v>
      </c>
      <c r="D7" s="19"/>
      <c r="E7" s="20"/>
      <c r="F7" s="21">
        <f t="shared" si="0"/>
        <v>0</v>
      </c>
      <c r="G7" s="22" t="s">
        <v>952</v>
      </c>
    </row>
    <row r="8" spans="1:7" ht="15.5" x14ac:dyDescent="0.35">
      <c r="A8" s="43">
        <v>5</v>
      </c>
      <c r="B8" s="56" t="s">
        <v>567</v>
      </c>
      <c r="C8" s="57" t="s">
        <v>59</v>
      </c>
      <c r="D8" s="23"/>
      <c r="E8" s="24"/>
      <c r="F8" s="21">
        <f t="shared" si="0"/>
        <v>0</v>
      </c>
      <c r="G8" s="22" t="s">
        <v>952</v>
      </c>
    </row>
    <row r="9" spans="1:7" ht="15.5" x14ac:dyDescent="0.35">
      <c r="A9" s="43">
        <v>6</v>
      </c>
      <c r="B9" s="56" t="s">
        <v>731</v>
      </c>
      <c r="C9" s="57" t="s">
        <v>99</v>
      </c>
      <c r="D9" s="19"/>
      <c r="E9" s="20"/>
      <c r="F9" s="21">
        <f t="shared" si="0"/>
        <v>0</v>
      </c>
      <c r="G9" s="22" t="s">
        <v>952</v>
      </c>
    </row>
    <row r="10" spans="1:7" ht="15.5" x14ac:dyDescent="0.35">
      <c r="A10" s="43">
        <v>7</v>
      </c>
      <c r="B10" s="56" t="s">
        <v>732</v>
      </c>
      <c r="C10" s="57" t="s">
        <v>59</v>
      </c>
      <c r="D10" s="19"/>
      <c r="E10" s="20"/>
      <c r="F10" s="21">
        <f t="shared" si="0"/>
        <v>0</v>
      </c>
      <c r="G10" s="22" t="s">
        <v>952</v>
      </c>
    </row>
    <row r="11" spans="1:7" ht="15.5" x14ac:dyDescent="0.35">
      <c r="A11" s="43">
        <v>8</v>
      </c>
      <c r="B11" s="56" t="s">
        <v>733</v>
      </c>
      <c r="C11" s="57" t="s">
        <v>734</v>
      </c>
      <c r="D11" s="19"/>
      <c r="E11" s="20"/>
      <c r="F11" s="21">
        <f t="shared" si="0"/>
        <v>0</v>
      </c>
      <c r="G11" s="22" t="s">
        <v>952</v>
      </c>
    </row>
    <row r="12" spans="1:7" ht="15.5" x14ac:dyDescent="0.35">
      <c r="A12" s="43">
        <v>9</v>
      </c>
      <c r="B12" s="56" t="s">
        <v>735</v>
      </c>
      <c r="C12" s="57" t="s">
        <v>678</v>
      </c>
      <c r="D12" s="19"/>
      <c r="E12" s="20"/>
      <c r="F12" s="21">
        <f t="shared" si="0"/>
        <v>0</v>
      </c>
      <c r="G12" s="22" t="s">
        <v>952</v>
      </c>
    </row>
    <row r="13" spans="1:7" ht="15.5" x14ac:dyDescent="0.35">
      <c r="A13" s="43">
        <v>10</v>
      </c>
      <c r="B13" s="56" t="s">
        <v>736</v>
      </c>
      <c r="C13" s="57" t="s">
        <v>39</v>
      </c>
      <c r="D13" s="19"/>
      <c r="E13" s="20"/>
      <c r="F13" s="21">
        <f t="shared" si="0"/>
        <v>0</v>
      </c>
      <c r="G13" s="22" t="s">
        <v>952</v>
      </c>
    </row>
    <row r="14" spans="1:7" ht="15.5" x14ac:dyDescent="0.35">
      <c r="A14" s="43">
        <v>11</v>
      </c>
      <c r="B14" s="56" t="s">
        <v>737</v>
      </c>
      <c r="C14" s="57" t="s">
        <v>341</v>
      </c>
      <c r="D14" s="13"/>
      <c r="E14" s="14"/>
      <c r="F14" s="21">
        <f t="shared" si="0"/>
        <v>0</v>
      </c>
      <c r="G14" s="22" t="s">
        <v>952</v>
      </c>
    </row>
    <row r="15" spans="1:7" ht="15.5" x14ac:dyDescent="0.35">
      <c r="A15" s="43">
        <v>12</v>
      </c>
      <c r="B15" s="56" t="s">
        <v>738</v>
      </c>
      <c r="C15" s="57" t="s">
        <v>324</v>
      </c>
      <c r="D15" s="19"/>
      <c r="E15" s="20"/>
      <c r="F15" s="21">
        <f t="shared" si="0"/>
        <v>0</v>
      </c>
      <c r="G15" s="22" t="s">
        <v>952</v>
      </c>
    </row>
    <row r="16" spans="1:7" ht="15.5" x14ac:dyDescent="0.35">
      <c r="A16" s="43">
        <v>13</v>
      </c>
      <c r="B16" s="56" t="s">
        <v>739</v>
      </c>
      <c r="C16" s="57" t="s">
        <v>740</v>
      </c>
      <c r="D16" s="19"/>
      <c r="E16" s="20"/>
      <c r="F16" s="21">
        <f t="shared" si="0"/>
        <v>0</v>
      </c>
      <c r="G16" s="22" t="s">
        <v>952</v>
      </c>
    </row>
    <row r="17" spans="1:8" ht="15.5" x14ac:dyDescent="0.35">
      <c r="A17" s="43">
        <v>14</v>
      </c>
      <c r="B17" s="56" t="s">
        <v>741</v>
      </c>
      <c r="C17" s="57" t="s">
        <v>87</v>
      </c>
      <c r="D17" s="19"/>
      <c r="E17" s="20"/>
      <c r="F17" s="21">
        <f t="shared" si="0"/>
        <v>0</v>
      </c>
      <c r="G17" s="22" t="s">
        <v>952</v>
      </c>
    </row>
    <row r="18" spans="1:8" ht="15.5" x14ac:dyDescent="0.35">
      <c r="A18" s="43">
        <v>15</v>
      </c>
      <c r="B18" s="56" t="s">
        <v>742</v>
      </c>
      <c r="C18" s="57" t="s">
        <v>511</v>
      </c>
      <c r="D18" s="13"/>
      <c r="E18" s="14"/>
      <c r="F18" s="21">
        <f t="shared" si="0"/>
        <v>0</v>
      </c>
      <c r="G18" s="22" t="s">
        <v>952</v>
      </c>
    </row>
    <row r="19" spans="1:8" ht="15.5" x14ac:dyDescent="0.35">
      <c r="A19" s="43">
        <v>16</v>
      </c>
      <c r="B19" s="56" t="s">
        <v>743</v>
      </c>
      <c r="C19" s="57" t="s">
        <v>161</v>
      </c>
      <c r="D19" s="19"/>
      <c r="E19" s="20"/>
      <c r="F19" s="21">
        <f t="shared" si="0"/>
        <v>0</v>
      </c>
      <c r="G19" s="22" t="s">
        <v>952</v>
      </c>
    </row>
    <row r="20" spans="1:8" ht="15.5" x14ac:dyDescent="0.35">
      <c r="A20" s="43">
        <v>17</v>
      </c>
      <c r="B20" s="56" t="s">
        <v>744</v>
      </c>
      <c r="C20" s="57" t="s">
        <v>99</v>
      </c>
      <c r="D20" s="25"/>
      <c r="E20" s="15"/>
      <c r="F20" s="21">
        <f t="shared" si="0"/>
        <v>0</v>
      </c>
      <c r="G20" s="22" t="s">
        <v>952</v>
      </c>
    </row>
    <row r="21" spans="1:8" ht="15.5" x14ac:dyDescent="0.35">
      <c r="A21" s="43">
        <v>18</v>
      </c>
      <c r="B21" s="56" t="s">
        <v>745</v>
      </c>
      <c r="C21" s="57" t="s">
        <v>746</v>
      </c>
      <c r="D21" s="19"/>
      <c r="E21" s="20"/>
      <c r="F21" s="21">
        <f t="shared" si="0"/>
        <v>0</v>
      </c>
      <c r="G21" s="22" t="s">
        <v>952</v>
      </c>
    </row>
    <row r="22" spans="1:8" ht="15.5" x14ac:dyDescent="0.35">
      <c r="A22" s="43">
        <v>19</v>
      </c>
      <c r="B22" s="56" t="s">
        <v>747</v>
      </c>
      <c r="C22" s="57" t="s">
        <v>291</v>
      </c>
      <c r="D22" s="19"/>
      <c r="E22" s="20"/>
      <c r="F22" s="21">
        <f t="shared" si="0"/>
        <v>0</v>
      </c>
      <c r="G22" s="22" t="s">
        <v>952</v>
      </c>
    </row>
    <row r="23" spans="1:8" ht="15.5" x14ac:dyDescent="0.35">
      <c r="A23" s="43">
        <v>20</v>
      </c>
      <c r="B23" s="56" t="s">
        <v>748</v>
      </c>
      <c r="C23" s="57" t="s">
        <v>749</v>
      </c>
      <c r="D23" s="19"/>
      <c r="E23" s="20"/>
      <c r="F23" s="21">
        <f t="shared" si="0"/>
        <v>0</v>
      </c>
      <c r="G23" s="22" t="s">
        <v>952</v>
      </c>
    </row>
    <row r="24" spans="1:8" ht="15.5" x14ac:dyDescent="0.35">
      <c r="A24" s="43">
        <v>21</v>
      </c>
      <c r="B24" s="56" t="s">
        <v>750</v>
      </c>
      <c r="C24" s="57" t="s">
        <v>468</v>
      </c>
      <c r="D24" s="19"/>
      <c r="E24" s="20"/>
      <c r="F24" s="21">
        <f t="shared" si="0"/>
        <v>0</v>
      </c>
      <c r="G24" s="22" t="s">
        <v>952</v>
      </c>
    </row>
    <row r="25" spans="1:8" ht="15.5" x14ac:dyDescent="0.35">
      <c r="A25" s="43">
        <v>22</v>
      </c>
      <c r="B25" s="56" t="s">
        <v>413</v>
      </c>
      <c r="C25" s="57" t="s">
        <v>699</v>
      </c>
      <c r="D25" s="19"/>
      <c r="E25" s="20"/>
      <c r="F25" s="21">
        <f t="shared" si="0"/>
        <v>0</v>
      </c>
      <c r="G25" s="22" t="s">
        <v>952</v>
      </c>
    </row>
    <row r="26" spans="1:8" ht="16" thickBot="1" x14ac:dyDescent="0.4">
      <c r="A26" s="51">
        <v>23</v>
      </c>
      <c r="B26" s="58" t="s">
        <v>751</v>
      </c>
      <c r="C26" s="59" t="s">
        <v>99</v>
      </c>
      <c r="D26" s="62"/>
      <c r="E26" s="63"/>
      <c r="F26" s="53">
        <f t="shared" si="0"/>
        <v>0</v>
      </c>
      <c r="G26" s="37" t="s">
        <v>952</v>
      </c>
      <c r="H26" s="227">
        <f>0/23</f>
        <v>0</v>
      </c>
    </row>
    <row r="27" spans="1:8" ht="15" thickBot="1" x14ac:dyDescent="0.4">
      <c r="A27" s="3"/>
      <c r="B27" s="3"/>
      <c r="C27" s="3"/>
      <c r="D27" s="48">
        <f>SUM(D4:D26)</f>
        <v>0</v>
      </c>
      <c r="E27" s="48">
        <f>SUM(E4:E26)</f>
        <v>0</v>
      </c>
      <c r="F27" s="49">
        <f>SUM(F4:F26)</f>
        <v>0</v>
      </c>
      <c r="G27" s="3"/>
    </row>
    <row r="28" spans="1:8" ht="15" thickBot="1" x14ac:dyDescent="0.4">
      <c r="A28" s="3"/>
      <c r="B28" s="3"/>
      <c r="C28" s="3"/>
      <c r="D28" s="5"/>
      <c r="E28" s="5"/>
      <c r="F28" s="40">
        <f>SUM(D27:E27)</f>
        <v>0</v>
      </c>
      <c r="G28" s="3"/>
    </row>
  </sheetData>
  <pageMargins left="0.7" right="0.7" top="0.75" bottom="0.75" header="0.3" footer="0.3"/>
  <pageSetup orientation="portrait" horizontalDpi="4294967295" verticalDpi="429496729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</sheetPr>
  <dimension ref="A1:H32"/>
  <sheetViews>
    <sheetView workbookViewId="0"/>
  </sheetViews>
  <sheetFormatPr defaultRowHeight="14.5" x14ac:dyDescent="0.35"/>
  <cols>
    <col min="1" max="1" width="3.54296875" customWidth="1"/>
    <col min="2" max="2" width="14.26953125" bestFit="1" customWidth="1"/>
    <col min="3" max="3" width="11.81640625" bestFit="1" customWidth="1"/>
    <col min="4" max="4" width="10.54296875" customWidth="1"/>
    <col min="5" max="5" width="10.54296875" style="116" customWidth="1"/>
    <col min="6" max="6" width="6.81640625" bestFit="1" customWidth="1"/>
    <col min="7" max="7" width="3.453125" bestFit="1" customWidth="1"/>
  </cols>
  <sheetData>
    <row r="1" spans="1:7" s="1" customFormat="1" ht="15.5" x14ac:dyDescent="0.35">
      <c r="A1" s="2" t="s">
        <v>900</v>
      </c>
      <c r="B1" s="3"/>
      <c r="C1" s="3"/>
      <c r="D1" s="3"/>
      <c r="E1" s="5"/>
      <c r="F1" s="3"/>
      <c r="G1" s="3"/>
    </row>
    <row r="2" spans="1:7" x14ac:dyDescent="0.35">
      <c r="A2" s="4" t="s">
        <v>895</v>
      </c>
      <c r="B2" s="3"/>
      <c r="C2" s="3"/>
      <c r="D2" s="3"/>
      <c r="E2" s="5"/>
      <c r="F2" s="3"/>
      <c r="G2" s="3"/>
    </row>
    <row r="3" spans="1:7" ht="16" thickBot="1" x14ac:dyDescent="0.4">
      <c r="A3" s="2"/>
      <c r="B3" s="2"/>
      <c r="C3" s="2"/>
      <c r="D3" s="5" t="s">
        <v>861</v>
      </c>
      <c r="E3" s="5" t="s">
        <v>862</v>
      </c>
      <c r="F3" s="3" t="s">
        <v>863</v>
      </c>
      <c r="G3" s="3"/>
    </row>
    <row r="4" spans="1:7" ht="16" thickBot="1" x14ac:dyDescent="0.4">
      <c r="A4" s="130">
        <v>1</v>
      </c>
      <c r="B4" s="121" t="s">
        <v>135</v>
      </c>
      <c r="C4" s="122" t="s">
        <v>136</v>
      </c>
      <c r="D4" s="131"/>
      <c r="E4" s="132">
        <v>73.7</v>
      </c>
      <c r="F4" s="124">
        <f t="shared" ref="F4:F30" si="0">SUM(D4:E4)</f>
        <v>73.7</v>
      </c>
      <c r="G4" s="125" t="s">
        <v>899</v>
      </c>
    </row>
    <row r="5" spans="1:7" ht="15.5" x14ac:dyDescent="0.35">
      <c r="A5" s="316">
        <v>2</v>
      </c>
      <c r="B5" s="54" t="s">
        <v>102</v>
      </c>
      <c r="C5" s="55" t="s">
        <v>21</v>
      </c>
      <c r="D5" s="253">
        <v>3.7</v>
      </c>
      <c r="E5" s="254">
        <v>64.900000000000006</v>
      </c>
      <c r="F5" s="9">
        <f t="shared" si="0"/>
        <v>68.600000000000009</v>
      </c>
      <c r="G5" s="10" t="s">
        <v>899</v>
      </c>
    </row>
    <row r="6" spans="1:7" ht="15.5" x14ac:dyDescent="0.35">
      <c r="A6" s="17">
        <v>3</v>
      </c>
      <c r="B6" s="56" t="s">
        <v>132</v>
      </c>
      <c r="C6" s="57" t="s">
        <v>52</v>
      </c>
      <c r="D6" s="19"/>
      <c r="E6" s="20">
        <v>26.2</v>
      </c>
      <c r="F6" s="21">
        <f t="shared" si="0"/>
        <v>26.2</v>
      </c>
      <c r="G6" s="22" t="s">
        <v>899</v>
      </c>
    </row>
    <row r="7" spans="1:7" ht="15.5" x14ac:dyDescent="0.35">
      <c r="A7" s="17">
        <v>4</v>
      </c>
      <c r="B7" s="56" t="s">
        <v>106</v>
      </c>
      <c r="C7" s="57" t="s">
        <v>107</v>
      </c>
      <c r="D7" s="127"/>
      <c r="E7" s="128">
        <v>24</v>
      </c>
      <c r="F7" s="21">
        <f t="shared" si="0"/>
        <v>24</v>
      </c>
      <c r="G7" s="22" t="s">
        <v>899</v>
      </c>
    </row>
    <row r="8" spans="1:7" ht="15.5" x14ac:dyDescent="0.35">
      <c r="A8" s="17">
        <v>5</v>
      </c>
      <c r="B8" s="56" t="s">
        <v>112</v>
      </c>
      <c r="C8" s="57" t="s">
        <v>113</v>
      </c>
      <c r="D8" s="13">
        <v>14.2</v>
      </c>
      <c r="E8" s="14">
        <v>8.8000000000000007</v>
      </c>
      <c r="F8" s="21">
        <f t="shared" si="0"/>
        <v>23</v>
      </c>
      <c r="G8" s="22" t="s">
        <v>899</v>
      </c>
    </row>
    <row r="9" spans="1:7" ht="15.5" x14ac:dyDescent="0.35">
      <c r="A9" s="17">
        <v>6</v>
      </c>
      <c r="B9" s="56" t="s">
        <v>140</v>
      </c>
      <c r="C9" s="57" t="s">
        <v>39</v>
      </c>
      <c r="D9" s="19">
        <v>1.8</v>
      </c>
      <c r="E9" s="20">
        <v>21</v>
      </c>
      <c r="F9" s="21">
        <f t="shared" si="0"/>
        <v>22.8</v>
      </c>
      <c r="G9" s="22" t="s">
        <v>899</v>
      </c>
    </row>
    <row r="10" spans="1:7" ht="16" thickBot="1" x14ac:dyDescent="0.4">
      <c r="A10" s="317">
        <v>7</v>
      </c>
      <c r="B10" s="290" t="s">
        <v>137</v>
      </c>
      <c r="C10" s="291" t="s">
        <v>18</v>
      </c>
      <c r="D10" s="318"/>
      <c r="E10" s="257">
        <v>13</v>
      </c>
      <c r="F10" s="292">
        <f t="shared" si="0"/>
        <v>13</v>
      </c>
      <c r="G10" s="293" t="s">
        <v>899</v>
      </c>
    </row>
    <row r="11" spans="1:7" ht="15.5" x14ac:dyDescent="0.35">
      <c r="A11" s="11">
        <v>8</v>
      </c>
      <c r="B11" s="117" t="s">
        <v>125</v>
      </c>
      <c r="C11" s="118" t="s">
        <v>126</v>
      </c>
      <c r="D11" s="25"/>
      <c r="E11" s="24">
        <v>10</v>
      </c>
      <c r="F11" s="15">
        <f t="shared" si="0"/>
        <v>10</v>
      </c>
      <c r="G11" s="16" t="s">
        <v>899</v>
      </c>
    </row>
    <row r="12" spans="1:7" ht="15.5" x14ac:dyDescent="0.35">
      <c r="A12" s="17">
        <v>9</v>
      </c>
      <c r="B12" s="56" t="s">
        <v>118</v>
      </c>
      <c r="C12" s="57" t="s">
        <v>119</v>
      </c>
      <c r="D12" s="19"/>
      <c r="E12" s="20">
        <v>10</v>
      </c>
      <c r="F12" s="21">
        <f t="shared" si="0"/>
        <v>10</v>
      </c>
      <c r="G12" s="22" t="s">
        <v>899</v>
      </c>
    </row>
    <row r="13" spans="1:7" ht="15.5" x14ac:dyDescent="0.35">
      <c r="A13" s="17">
        <v>10</v>
      </c>
      <c r="B13" s="56" t="s">
        <v>103</v>
      </c>
      <c r="C13" s="57" t="s">
        <v>104</v>
      </c>
      <c r="D13" s="19"/>
      <c r="E13" s="20">
        <v>8.1999999999999993</v>
      </c>
      <c r="F13" s="21">
        <f t="shared" si="0"/>
        <v>8.1999999999999993</v>
      </c>
      <c r="G13" s="22" t="s">
        <v>899</v>
      </c>
    </row>
    <row r="14" spans="1:7" ht="15.5" x14ac:dyDescent="0.35">
      <c r="A14" s="17">
        <v>11</v>
      </c>
      <c r="B14" s="56" t="s">
        <v>116</v>
      </c>
      <c r="C14" s="57" t="s">
        <v>117</v>
      </c>
      <c r="D14" s="13"/>
      <c r="E14" s="14">
        <v>6.65</v>
      </c>
      <c r="F14" s="21">
        <f t="shared" si="0"/>
        <v>6.65</v>
      </c>
      <c r="G14" s="22" t="s">
        <v>899</v>
      </c>
    </row>
    <row r="15" spans="1:7" ht="15.5" x14ac:dyDescent="0.35">
      <c r="A15" s="17">
        <v>12</v>
      </c>
      <c r="B15" s="56" t="s">
        <v>105</v>
      </c>
      <c r="C15" s="57" t="s">
        <v>41</v>
      </c>
      <c r="D15" s="19"/>
      <c r="E15" s="20">
        <v>4</v>
      </c>
      <c r="F15" s="21">
        <f t="shared" si="0"/>
        <v>4</v>
      </c>
      <c r="G15" s="22" t="s">
        <v>899</v>
      </c>
    </row>
    <row r="16" spans="1:7" ht="15.5" x14ac:dyDescent="0.35">
      <c r="A16" s="17">
        <v>13</v>
      </c>
      <c r="B16" s="56" t="s">
        <v>133</v>
      </c>
      <c r="C16" s="57" t="s">
        <v>134</v>
      </c>
      <c r="D16" s="19"/>
      <c r="E16" s="20">
        <v>2.5</v>
      </c>
      <c r="F16" s="21">
        <f t="shared" si="0"/>
        <v>2.5</v>
      </c>
      <c r="G16" s="22" t="s">
        <v>899</v>
      </c>
    </row>
    <row r="17" spans="1:8" ht="15.5" x14ac:dyDescent="0.35">
      <c r="A17" s="17">
        <v>14</v>
      </c>
      <c r="B17" s="56" t="s">
        <v>138</v>
      </c>
      <c r="C17" s="57" t="s">
        <v>139</v>
      </c>
      <c r="D17" s="29"/>
      <c r="E17" s="20">
        <v>0.56299999999999994</v>
      </c>
      <c r="F17" s="21">
        <f t="shared" si="0"/>
        <v>0.56299999999999994</v>
      </c>
      <c r="G17" s="22" t="s">
        <v>899</v>
      </c>
    </row>
    <row r="18" spans="1:8" ht="15.5" x14ac:dyDescent="0.35">
      <c r="A18" s="17">
        <v>15</v>
      </c>
      <c r="B18" s="56" t="s">
        <v>100</v>
      </c>
      <c r="C18" s="57" t="s">
        <v>101</v>
      </c>
      <c r="D18" s="23">
        <v>0.3</v>
      </c>
      <c r="E18" s="15"/>
      <c r="F18" s="21">
        <f t="shared" si="0"/>
        <v>0.3</v>
      </c>
      <c r="G18" s="22" t="s">
        <v>899</v>
      </c>
    </row>
    <row r="19" spans="1:8" ht="15.5" x14ac:dyDescent="0.35">
      <c r="A19" s="17">
        <v>16</v>
      </c>
      <c r="B19" s="56" t="s">
        <v>108</v>
      </c>
      <c r="C19" s="57" t="s">
        <v>17</v>
      </c>
      <c r="D19" s="19"/>
      <c r="E19" s="20"/>
      <c r="F19" s="21">
        <f t="shared" si="0"/>
        <v>0</v>
      </c>
      <c r="G19" s="22" t="s">
        <v>899</v>
      </c>
    </row>
    <row r="20" spans="1:8" ht="15.5" x14ac:dyDescent="0.35">
      <c r="A20" s="17">
        <v>17</v>
      </c>
      <c r="B20" s="56" t="s">
        <v>109</v>
      </c>
      <c r="C20" s="57" t="s">
        <v>17</v>
      </c>
      <c r="D20" s="13"/>
      <c r="E20" s="14"/>
      <c r="F20" s="21">
        <f t="shared" si="0"/>
        <v>0</v>
      </c>
      <c r="G20" s="22" t="s">
        <v>899</v>
      </c>
    </row>
    <row r="21" spans="1:8" ht="15.5" x14ac:dyDescent="0.35">
      <c r="A21" s="17">
        <v>18</v>
      </c>
      <c r="B21" s="56" t="s">
        <v>110</v>
      </c>
      <c r="C21" s="57" t="s">
        <v>111</v>
      </c>
      <c r="D21" s="19"/>
      <c r="E21" s="20"/>
      <c r="F21" s="21">
        <f t="shared" si="0"/>
        <v>0</v>
      </c>
      <c r="G21" s="22" t="s">
        <v>899</v>
      </c>
    </row>
    <row r="22" spans="1:8" ht="15.5" x14ac:dyDescent="0.35">
      <c r="A22" s="17">
        <v>19</v>
      </c>
      <c r="B22" s="56" t="s">
        <v>114</v>
      </c>
      <c r="C22" s="57" t="s">
        <v>115</v>
      </c>
      <c r="D22" s="19"/>
      <c r="E22" s="20"/>
      <c r="F22" s="21">
        <f t="shared" si="0"/>
        <v>0</v>
      </c>
      <c r="G22" s="22" t="s">
        <v>899</v>
      </c>
    </row>
    <row r="23" spans="1:8" ht="15.5" x14ac:dyDescent="0.35">
      <c r="A23" s="17">
        <v>20</v>
      </c>
      <c r="B23" s="56" t="s">
        <v>120</v>
      </c>
      <c r="C23" s="57" t="s">
        <v>39</v>
      </c>
      <c r="D23" s="19"/>
      <c r="E23" s="20"/>
      <c r="F23" s="21">
        <f t="shared" si="0"/>
        <v>0</v>
      </c>
      <c r="G23" s="22" t="s">
        <v>899</v>
      </c>
    </row>
    <row r="24" spans="1:8" ht="15.5" x14ac:dyDescent="0.35">
      <c r="A24" s="17">
        <v>21</v>
      </c>
      <c r="B24" s="56" t="s">
        <v>121</v>
      </c>
      <c r="C24" s="57" t="s">
        <v>33</v>
      </c>
      <c r="D24" s="19"/>
      <c r="E24" s="20"/>
      <c r="F24" s="21">
        <f t="shared" si="0"/>
        <v>0</v>
      </c>
      <c r="G24" s="22" t="s">
        <v>899</v>
      </c>
    </row>
    <row r="25" spans="1:8" ht="15.5" x14ac:dyDescent="0.35">
      <c r="A25" s="17">
        <v>22</v>
      </c>
      <c r="B25" s="56" t="s">
        <v>122</v>
      </c>
      <c r="C25" s="57" t="s">
        <v>123</v>
      </c>
      <c r="D25" s="19"/>
      <c r="E25" s="20"/>
      <c r="F25" s="21">
        <f t="shared" si="0"/>
        <v>0</v>
      </c>
      <c r="G25" s="22" t="s">
        <v>899</v>
      </c>
    </row>
    <row r="26" spans="1:8" ht="15.5" x14ac:dyDescent="0.35">
      <c r="A26" s="17">
        <v>23</v>
      </c>
      <c r="B26" s="56" t="s">
        <v>124</v>
      </c>
      <c r="C26" s="57" t="s">
        <v>95</v>
      </c>
      <c r="D26" s="19"/>
      <c r="E26" s="20"/>
      <c r="F26" s="21">
        <f t="shared" si="0"/>
        <v>0</v>
      </c>
      <c r="G26" s="22" t="s">
        <v>899</v>
      </c>
    </row>
    <row r="27" spans="1:8" ht="15.5" x14ac:dyDescent="0.35">
      <c r="A27" s="17">
        <v>24</v>
      </c>
      <c r="B27" s="56" t="s">
        <v>127</v>
      </c>
      <c r="C27" s="57" t="s">
        <v>5</v>
      </c>
      <c r="D27" s="27"/>
      <c r="E27" s="28"/>
      <c r="F27" s="21">
        <f t="shared" si="0"/>
        <v>0</v>
      </c>
      <c r="G27" s="22" t="s">
        <v>899</v>
      </c>
    </row>
    <row r="28" spans="1:8" ht="15.5" x14ac:dyDescent="0.35">
      <c r="A28" s="17">
        <v>25</v>
      </c>
      <c r="B28" s="56" t="s">
        <v>128</v>
      </c>
      <c r="C28" s="57" t="s">
        <v>129</v>
      </c>
      <c r="D28" s="19"/>
      <c r="E28" s="20"/>
      <c r="F28" s="21">
        <f t="shared" si="0"/>
        <v>0</v>
      </c>
      <c r="G28" s="22" t="s">
        <v>899</v>
      </c>
    </row>
    <row r="29" spans="1:8" ht="15.5" x14ac:dyDescent="0.35">
      <c r="A29" s="17">
        <v>26</v>
      </c>
      <c r="B29" s="56" t="s">
        <v>130</v>
      </c>
      <c r="C29" s="57" t="s">
        <v>21</v>
      </c>
      <c r="D29" s="19"/>
      <c r="E29" s="20"/>
      <c r="F29" s="21">
        <f t="shared" si="0"/>
        <v>0</v>
      </c>
      <c r="G29" s="22" t="s">
        <v>899</v>
      </c>
    </row>
    <row r="30" spans="1:8" ht="16" thickBot="1" x14ac:dyDescent="0.4">
      <c r="A30" s="35">
        <v>27</v>
      </c>
      <c r="B30" s="58" t="s">
        <v>131</v>
      </c>
      <c r="C30" s="59" t="s">
        <v>97</v>
      </c>
      <c r="D30" s="19"/>
      <c r="E30" s="20"/>
      <c r="F30" s="21">
        <f t="shared" si="0"/>
        <v>0</v>
      </c>
      <c r="G30" s="37" t="s">
        <v>899</v>
      </c>
      <c r="H30" s="227">
        <f>15/27</f>
        <v>0.55555555555555558</v>
      </c>
    </row>
    <row r="31" spans="1:8" ht="15" thickBot="1" x14ac:dyDescent="0.4">
      <c r="A31" s="3"/>
      <c r="B31" s="3"/>
      <c r="C31" s="3"/>
      <c r="D31" s="38">
        <f>SUM(D4:D30)</f>
        <v>20</v>
      </c>
      <c r="E31" s="38">
        <f>SUM(E4:E30)</f>
        <v>273.51299999999998</v>
      </c>
      <c r="F31" s="39">
        <f>SUM(F4:F30)</f>
        <v>293.51299999999998</v>
      </c>
      <c r="G31" s="3"/>
    </row>
    <row r="32" spans="1:8" ht="15" thickBot="1" x14ac:dyDescent="0.4">
      <c r="A32" s="3"/>
      <c r="B32" s="3"/>
      <c r="C32" s="3"/>
      <c r="D32" s="5"/>
      <c r="E32" s="5"/>
      <c r="F32" s="40">
        <f>SUM(D31:E31)</f>
        <v>293.51299999999998</v>
      </c>
      <c r="G32" s="3"/>
    </row>
  </sheetData>
  <sortState ref="B4:F30">
    <sortCondition descending="1" ref="F4:F30"/>
  </sortState>
  <pageMargins left="0.7" right="0.7" top="0.75" bottom="0.75" header="0.3" footer="0.3"/>
  <pageSetup orientation="portrait" horizontalDpi="4294967295" verticalDpi="4294967295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</sheetPr>
  <dimension ref="A1:H30"/>
  <sheetViews>
    <sheetView workbookViewId="0"/>
  </sheetViews>
  <sheetFormatPr defaultRowHeight="14.5" x14ac:dyDescent="0.35"/>
  <cols>
    <col min="1" max="1" width="4.7265625" customWidth="1"/>
    <col min="2" max="2" width="12.7265625" bestFit="1" customWidth="1"/>
    <col min="3" max="3" width="12.26953125" bestFit="1" customWidth="1"/>
    <col min="4" max="5" width="10.7265625" customWidth="1"/>
    <col min="6" max="6" width="7.7265625" bestFit="1" customWidth="1"/>
    <col min="7" max="7" width="3.7265625" bestFit="1" customWidth="1"/>
  </cols>
  <sheetData>
    <row r="1" spans="1:7" s="1" customFormat="1" ht="15.5" x14ac:dyDescent="0.35">
      <c r="A1" s="2" t="s">
        <v>954</v>
      </c>
      <c r="B1" s="3"/>
      <c r="C1" s="3"/>
      <c r="D1" s="3"/>
      <c r="E1" s="3"/>
      <c r="F1" s="3"/>
      <c r="G1" s="3"/>
    </row>
    <row r="2" spans="1:7" x14ac:dyDescent="0.35">
      <c r="A2" s="4" t="s">
        <v>925</v>
      </c>
      <c r="B2" s="3"/>
      <c r="C2" s="3"/>
      <c r="D2" s="3"/>
      <c r="E2" s="3"/>
      <c r="F2" s="3"/>
      <c r="G2" s="3"/>
    </row>
    <row r="3" spans="1:7" ht="16" thickBot="1" x14ac:dyDescent="0.4">
      <c r="A3" s="2"/>
      <c r="B3" s="2"/>
      <c r="C3" s="2"/>
      <c r="D3" s="5" t="s">
        <v>861</v>
      </c>
      <c r="E3" s="5" t="s">
        <v>862</v>
      </c>
      <c r="F3" s="3" t="s">
        <v>863</v>
      </c>
      <c r="G3" s="3"/>
    </row>
    <row r="4" spans="1:7" ht="16" thickBot="1" x14ac:dyDescent="0.4">
      <c r="A4" s="120">
        <v>1</v>
      </c>
      <c r="B4" s="121" t="s">
        <v>756</v>
      </c>
      <c r="C4" s="122" t="s">
        <v>757</v>
      </c>
      <c r="D4" s="133"/>
      <c r="E4" s="134">
        <v>31</v>
      </c>
      <c r="F4" s="124">
        <f t="shared" ref="F4:F28" si="0">SUM(D4:E4)</f>
        <v>31</v>
      </c>
      <c r="G4" s="125" t="s">
        <v>955</v>
      </c>
    </row>
    <row r="5" spans="1:7" ht="16" thickBot="1" x14ac:dyDescent="0.4">
      <c r="A5" s="244">
        <v>2</v>
      </c>
      <c r="B5" s="294" t="s">
        <v>758</v>
      </c>
      <c r="C5" s="295" t="s">
        <v>29</v>
      </c>
      <c r="D5" s="267"/>
      <c r="E5" s="269">
        <v>22.3</v>
      </c>
      <c r="F5" s="238">
        <f t="shared" si="0"/>
        <v>22.3</v>
      </c>
      <c r="G5" s="247" t="s">
        <v>955</v>
      </c>
    </row>
    <row r="6" spans="1:7" ht="15.5" x14ac:dyDescent="0.35">
      <c r="A6" s="42">
        <v>3</v>
      </c>
      <c r="B6" s="117" t="s">
        <v>752</v>
      </c>
      <c r="C6" s="118" t="s">
        <v>551</v>
      </c>
      <c r="D6" s="25"/>
      <c r="E6" s="15"/>
      <c r="F6" s="15">
        <f t="shared" si="0"/>
        <v>0</v>
      </c>
      <c r="G6" s="16" t="s">
        <v>955</v>
      </c>
    </row>
    <row r="7" spans="1:7" ht="15.5" x14ac:dyDescent="0.35">
      <c r="A7" s="43">
        <v>4</v>
      </c>
      <c r="B7" s="56" t="s">
        <v>753</v>
      </c>
      <c r="C7" s="57" t="s">
        <v>17</v>
      </c>
      <c r="D7" s="19"/>
      <c r="E7" s="20"/>
      <c r="F7" s="21">
        <f t="shared" si="0"/>
        <v>0</v>
      </c>
      <c r="G7" s="22" t="s">
        <v>955</v>
      </c>
    </row>
    <row r="8" spans="1:7" ht="15.5" x14ac:dyDescent="0.35">
      <c r="A8" s="43">
        <v>5</v>
      </c>
      <c r="B8" s="56" t="s">
        <v>754</v>
      </c>
      <c r="C8" s="57" t="s">
        <v>48</v>
      </c>
      <c r="D8" s="13"/>
      <c r="E8" s="14"/>
      <c r="F8" s="21">
        <f t="shared" si="0"/>
        <v>0</v>
      </c>
      <c r="G8" s="22" t="s">
        <v>955</v>
      </c>
    </row>
    <row r="9" spans="1:7" ht="15.5" x14ac:dyDescent="0.35">
      <c r="A9" s="43">
        <v>6</v>
      </c>
      <c r="B9" s="56" t="s">
        <v>755</v>
      </c>
      <c r="C9" s="57" t="s">
        <v>746</v>
      </c>
      <c r="D9" s="19"/>
      <c r="E9" s="20"/>
      <c r="F9" s="21">
        <f t="shared" si="0"/>
        <v>0</v>
      </c>
      <c r="G9" s="22" t="s">
        <v>955</v>
      </c>
    </row>
    <row r="10" spans="1:7" ht="15.5" x14ac:dyDescent="0.35">
      <c r="A10" s="43">
        <v>7</v>
      </c>
      <c r="B10" s="56" t="s">
        <v>759</v>
      </c>
      <c r="C10" s="57" t="s">
        <v>428</v>
      </c>
      <c r="D10" s="19"/>
      <c r="E10" s="20"/>
      <c r="F10" s="21">
        <f t="shared" si="0"/>
        <v>0</v>
      </c>
      <c r="G10" s="22" t="s">
        <v>955</v>
      </c>
    </row>
    <row r="11" spans="1:7" ht="15.5" x14ac:dyDescent="0.35">
      <c r="A11" s="43">
        <v>8</v>
      </c>
      <c r="B11" s="56" t="s">
        <v>760</v>
      </c>
      <c r="C11" s="57" t="s">
        <v>377</v>
      </c>
      <c r="D11" s="19"/>
      <c r="E11" s="20"/>
      <c r="F11" s="21">
        <f t="shared" si="0"/>
        <v>0</v>
      </c>
      <c r="G11" s="22" t="s">
        <v>955</v>
      </c>
    </row>
    <row r="12" spans="1:7" ht="15.5" x14ac:dyDescent="0.35">
      <c r="A12" s="43">
        <v>9</v>
      </c>
      <c r="B12" s="56" t="s">
        <v>761</v>
      </c>
      <c r="C12" s="57" t="s">
        <v>82</v>
      </c>
      <c r="D12" s="19"/>
      <c r="E12" s="20"/>
      <c r="F12" s="21">
        <f t="shared" si="0"/>
        <v>0</v>
      </c>
      <c r="G12" s="22" t="s">
        <v>955</v>
      </c>
    </row>
    <row r="13" spans="1:7" ht="15.5" x14ac:dyDescent="0.35">
      <c r="A13" s="43">
        <v>10</v>
      </c>
      <c r="B13" s="56" t="s">
        <v>762</v>
      </c>
      <c r="C13" s="57" t="s">
        <v>763</v>
      </c>
      <c r="D13" s="19"/>
      <c r="E13" s="20"/>
      <c r="F13" s="21">
        <f t="shared" si="0"/>
        <v>0</v>
      </c>
      <c r="G13" s="22" t="s">
        <v>955</v>
      </c>
    </row>
    <row r="14" spans="1:7" ht="15.5" x14ac:dyDescent="0.35">
      <c r="A14" s="43">
        <v>11</v>
      </c>
      <c r="B14" s="56" t="s">
        <v>764</v>
      </c>
      <c r="C14" s="57" t="s">
        <v>576</v>
      </c>
      <c r="D14" s="13"/>
      <c r="E14" s="14"/>
      <c r="F14" s="21">
        <f t="shared" si="0"/>
        <v>0</v>
      </c>
      <c r="G14" s="22" t="s">
        <v>955</v>
      </c>
    </row>
    <row r="15" spans="1:7" ht="15.5" x14ac:dyDescent="0.35">
      <c r="A15" s="43">
        <v>12</v>
      </c>
      <c r="B15" s="56" t="s">
        <v>77</v>
      </c>
      <c r="C15" s="57" t="s">
        <v>765</v>
      </c>
      <c r="D15" s="19"/>
      <c r="E15" s="20"/>
      <c r="F15" s="21">
        <f t="shared" si="0"/>
        <v>0</v>
      </c>
      <c r="G15" s="22" t="s">
        <v>955</v>
      </c>
    </row>
    <row r="16" spans="1:7" ht="15.5" x14ac:dyDescent="0.35">
      <c r="A16" s="43">
        <v>13</v>
      </c>
      <c r="B16" s="56" t="s">
        <v>766</v>
      </c>
      <c r="C16" s="57" t="s">
        <v>767</v>
      </c>
      <c r="D16" s="19"/>
      <c r="E16" s="20"/>
      <c r="F16" s="21">
        <f t="shared" si="0"/>
        <v>0</v>
      </c>
      <c r="G16" s="22" t="s">
        <v>955</v>
      </c>
    </row>
    <row r="17" spans="1:8" ht="15.5" x14ac:dyDescent="0.35">
      <c r="A17" s="43">
        <v>14</v>
      </c>
      <c r="B17" s="56" t="s">
        <v>768</v>
      </c>
      <c r="C17" s="57" t="s">
        <v>769</v>
      </c>
      <c r="D17" s="19"/>
      <c r="E17" s="20"/>
      <c r="F17" s="21">
        <f t="shared" si="0"/>
        <v>0</v>
      </c>
      <c r="G17" s="22" t="s">
        <v>955</v>
      </c>
    </row>
    <row r="18" spans="1:8" ht="15.5" x14ac:dyDescent="0.35">
      <c r="A18" s="43">
        <v>15</v>
      </c>
      <c r="B18" s="56" t="s">
        <v>620</v>
      </c>
      <c r="C18" s="57" t="s">
        <v>52</v>
      </c>
      <c r="D18" s="13"/>
      <c r="E18" s="14"/>
      <c r="F18" s="21">
        <f t="shared" si="0"/>
        <v>0</v>
      </c>
      <c r="G18" s="22" t="s">
        <v>955</v>
      </c>
    </row>
    <row r="19" spans="1:8" ht="15.5" x14ac:dyDescent="0.35">
      <c r="A19" s="43">
        <v>16</v>
      </c>
      <c r="B19" s="56" t="s">
        <v>770</v>
      </c>
      <c r="C19" s="57" t="s">
        <v>78</v>
      </c>
      <c r="D19" s="19"/>
      <c r="E19" s="20"/>
      <c r="F19" s="21">
        <f t="shared" si="0"/>
        <v>0</v>
      </c>
      <c r="G19" s="22" t="s">
        <v>955</v>
      </c>
    </row>
    <row r="20" spans="1:8" ht="15.5" x14ac:dyDescent="0.35">
      <c r="A20" s="43">
        <v>17</v>
      </c>
      <c r="B20" s="56" t="s">
        <v>771</v>
      </c>
      <c r="C20" s="57" t="s">
        <v>772</v>
      </c>
      <c r="D20" s="25"/>
      <c r="E20" s="15"/>
      <c r="F20" s="21">
        <f t="shared" si="0"/>
        <v>0</v>
      </c>
      <c r="G20" s="22" t="s">
        <v>955</v>
      </c>
    </row>
    <row r="21" spans="1:8" ht="15.5" x14ac:dyDescent="0.35">
      <c r="A21" s="43">
        <v>18</v>
      </c>
      <c r="B21" s="56" t="s">
        <v>773</v>
      </c>
      <c r="C21" s="57" t="s">
        <v>672</v>
      </c>
      <c r="D21" s="19"/>
      <c r="E21" s="20"/>
      <c r="F21" s="21">
        <f t="shared" si="0"/>
        <v>0</v>
      </c>
      <c r="G21" s="22" t="s">
        <v>955</v>
      </c>
    </row>
    <row r="22" spans="1:8" ht="15.5" x14ac:dyDescent="0.35">
      <c r="A22" s="43">
        <v>19</v>
      </c>
      <c r="B22" s="56" t="s">
        <v>774</v>
      </c>
      <c r="C22" s="57" t="s">
        <v>202</v>
      </c>
      <c r="D22" s="19"/>
      <c r="E22" s="20"/>
      <c r="F22" s="21">
        <f t="shared" si="0"/>
        <v>0</v>
      </c>
      <c r="G22" s="22" t="s">
        <v>955</v>
      </c>
    </row>
    <row r="23" spans="1:8" ht="15.5" x14ac:dyDescent="0.35">
      <c r="A23" s="43">
        <v>20</v>
      </c>
      <c r="B23" s="56" t="s">
        <v>306</v>
      </c>
      <c r="C23" s="57" t="s">
        <v>775</v>
      </c>
      <c r="D23" s="19"/>
      <c r="E23" s="20"/>
      <c r="F23" s="21">
        <f t="shared" si="0"/>
        <v>0</v>
      </c>
      <c r="G23" s="22" t="s">
        <v>955</v>
      </c>
    </row>
    <row r="24" spans="1:8" ht="15.5" x14ac:dyDescent="0.35">
      <c r="A24" s="43">
        <v>21</v>
      </c>
      <c r="B24" s="56" t="s">
        <v>492</v>
      </c>
      <c r="C24" s="57" t="s">
        <v>212</v>
      </c>
      <c r="D24" s="19"/>
      <c r="E24" s="20"/>
      <c r="F24" s="21">
        <f t="shared" si="0"/>
        <v>0</v>
      </c>
      <c r="G24" s="22" t="s">
        <v>955</v>
      </c>
    </row>
    <row r="25" spans="1:8" ht="15.5" x14ac:dyDescent="0.35">
      <c r="A25" s="43">
        <v>22</v>
      </c>
      <c r="B25" s="56" t="s">
        <v>471</v>
      </c>
      <c r="C25" s="57" t="s">
        <v>37</v>
      </c>
      <c r="D25" s="19"/>
      <c r="E25" s="20"/>
      <c r="F25" s="21">
        <f t="shared" si="0"/>
        <v>0</v>
      </c>
      <c r="G25" s="22" t="s">
        <v>955</v>
      </c>
    </row>
    <row r="26" spans="1:8" ht="15.5" x14ac:dyDescent="0.35">
      <c r="A26" s="43">
        <v>23</v>
      </c>
      <c r="B26" s="56" t="s">
        <v>776</v>
      </c>
      <c r="C26" s="57" t="s">
        <v>95</v>
      </c>
      <c r="D26" s="19"/>
      <c r="E26" s="20"/>
      <c r="F26" s="21">
        <f t="shared" si="0"/>
        <v>0</v>
      </c>
      <c r="G26" s="22" t="s">
        <v>955</v>
      </c>
    </row>
    <row r="27" spans="1:8" ht="15.5" x14ac:dyDescent="0.35">
      <c r="A27" s="43">
        <v>24</v>
      </c>
      <c r="B27" s="56" t="s">
        <v>777</v>
      </c>
      <c r="C27" s="57" t="s">
        <v>48</v>
      </c>
      <c r="D27" s="27"/>
      <c r="E27" s="28"/>
      <c r="F27" s="21">
        <f t="shared" si="0"/>
        <v>0</v>
      </c>
      <c r="G27" s="22" t="s">
        <v>955</v>
      </c>
    </row>
    <row r="28" spans="1:8" ht="16" thickBot="1" x14ac:dyDescent="0.4">
      <c r="A28" s="51">
        <v>25</v>
      </c>
      <c r="B28" s="58" t="s">
        <v>778</v>
      </c>
      <c r="C28" s="59" t="s">
        <v>779</v>
      </c>
      <c r="D28" s="60"/>
      <c r="E28" s="61"/>
      <c r="F28" s="53">
        <f t="shared" si="0"/>
        <v>0</v>
      </c>
      <c r="G28" s="37" t="s">
        <v>955</v>
      </c>
      <c r="H28" s="227">
        <f>2/25</f>
        <v>0.08</v>
      </c>
    </row>
    <row r="29" spans="1:8" ht="15" thickBot="1" x14ac:dyDescent="0.4">
      <c r="A29" s="3"/>
      <c r="B29" s="3"/>
      <c r="C29" s="3"/>
      <c r="D29" s="48">
        <f>SUM(D4:D28)</f>
        <v>0</v>
      </c>
      <c r="E29" s="48">
        <f>SUM(E4:E28)</f>
        <v>53.3</v>
      </c>
      <c r="F29" s="49">
        <f>SUM(F4:F28)</f>
        <v>53.3</v>
      </c>
      <c r="G29" s="3"/>
    </row>
    <row r="30" spans="1:8" ht="15" thickBot="1" x14ac:dyDescent="0.4">
      <c r="A30" s="3"/>
      <c r="B30" s="3"/>
      <c r="C30" s="3"/>
      <c r="D30" s="5"/>
      <c r="E30" s="5"/>
      <c r="F30" s="40">
        <f>SUM(D29:E29)</f>
        <v>53.3</v>
      </c>
      <c r="G30" s="3"/>
    </row>
  </sheetData>
  <sortState ref="B4:F28">
    <sortCondition descending="1" ref="F4:F28"/>
  </sortState>
  <pageMargins left="0.7" right="0.7" top="0.75" bottom="0.75" header="0.3" footer="0.3"/>
  <pageSetup orientation="portrait" horizontalDpi="4294967295" verticalDpi="4294967295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workbookViewId="0"/>
  </sheetViews>
  <sheetFormatPr defaultRowHeight="14.5" x14ac:dyDescent="0.35"/>
  <cols>
    <col min="1" max="1" width="4.81640625" customWidth="1"/>
    <col min="2" max="2" width="14" bestFit="1" customWidth="1"/>
    <col min="3" max="3" width="17.453125" bestFit="1" customWidth="1"/>
    <col min="4" max="5" width="10.7265625" customWidth="1"/>
    <col min="6" max="6" width="7.7265625" bestFit="1" customWidth="1"/>
    <col min="7" max="7" width="3.7265625" bestFit="1" customWidth="1"/>
  </cols>
  <sheetData>
    <row r="1" spans="1:7" s="1" customFormat="1" ht="15.5" x14ac:dyDescent="0.35">
      <c r="A1" s="2" t="s">
        <v>957</v>
      </c>
      <c r="B1" s="3"/>
      <c r="C1" s="3"/>
      <c r="D1" s="3"/>
      <c r="E1" s="3"/>
      <c r="F1" s="3"/>
      <c r="G1" s="3"/>
    </row>
    <row r="2" spans="1:7" x14ac:dyDescent="0.35">
      <c r="A2" s="4" t="s">
        <v>929</v>
      </c>
      <c r="B2" s="3"/>
      <c r="C2" s="3"/>
      <c r="D2" s="3"/>
      <c r="E2" s="3"/>
      <c r="F2" s="3"/>
      <c r="G2" s="3"/>
    </row>
    <row r="3" spans="1:7" ht="16" thickBot="1" x14ac:dyDescent="0.4">
      <c r="A3" s="2"/>
      <c r="B3" s="2"/>
      <c r="C3" s="2"/>
      <c r="D3" s="5" t="s">
        <v>861</v>
      </c>
      <c r="E3" s="5" t="s">
        <v>862</v>
      </c>
      <c r="F3" s="3" t="s">
        <v>863</v>
      </c>
      <c r="G3" s="3"/>
    </row>
    <row r="4" spans="1:7" ht="15.5" x14ac:dyDescent="0.35">
      <c r="A4" s="41">
        <v>1</v>
      </c>
      <c r="B4" s="54" t="s">
        <v>51</v>
      </c>
      <c r="C4" s="55" t="s">
        <v>780</v>
      </c>
      <c r="D4" s="8"/>
      <c r="E4" s="9"/>
      <c r="F4" s="9">
        <f t="shared" ref="F4:F25" si="0">SUM(D4:E4)</f>
        <v>0</v>
      </c>
      <c r="G4" s="10" t="s">
        <v>956</v>
      </c>
    </row>
    <row r="5" spans="1:7" ht="15.5" x14ac:dyDescent="0.35">
      <c r="A5" s="42">
        <v>2</v>
      </c>
      <c r="B5" s="56" t="s">
        <v>349</v>
      </c>
      <c r="C5" s="57" t="s">
        <v>781</v>
      </c>
      <c r="D5" s="13"/>
      <c r="E5" s="14"/>
      <c r="F5" s="15">
        <f t="shared" si="0"/>
        <v>0</v>
      </c>
      <c r="G5" s="22" t="s">
        <v>956</v>
      </c>
    </row>
    <row r="6" spans="1:7" ht="15.5" x14ac:dyDescent="0.35">
      <c r="A6" s="43">
        <v>3</v>
      </c>
      <c r="B6" s="56" t="s">
        <v>782</v>
      </c>
      <c r="C6" s="57" t="s">
        <v>178</v>
      </c>
      <c r="D6" s="19"/>
      <c r="E6" s="20"/>
      <c r="F6" s="21">
        <f t="shared" si="0"/>
        <v>0</v>
      </c>
      <c r="G6" s="22" t="s">
        <v>956</v>
      </c>
    </row>
    <row r="7" spans="1:7" ht="15.5" x14ac:dyDescent="0.35">
      <c r="A7" s="43">
        <v>4</v>
      </c>
      <c r="B7" s="56" t="s">
        <v>783</v>
      </c>
      <c r="C7" s="57" t="s">
        <v>29</v>
      </c>
      <c r="D7" s="19"/>
      <c r="E7" s="20"/>
      <c r="F7" s="21">
        <f t="shared" si="0"/>
        <v>0</v>
      </c>
      <c r="G7" s="22" t="s">
        <v>956</v>
      </c>
    </row>
    <row r="8" spans="1:7" ht="15.5" x14ac:dyDescent="0.35">
      <c r="A8" s="43">
        <v>5</v>
      </c>
      <c r="B8" s="56" t="s">
        <v>784</v>
      </c>
      <c r="C8" s="57" t="s">
        <v>335</v>
      </c>
      <c r="D8" s="23"/>
      <c r="E8" s="24"/>
      <c r="F8" s="21">
        <f t="shared" si="0"/>
        <v>0</v>
      </c>
      <c r="G8" s="22" t="s">
        <v>956</v>
      </c>
    </row>
    <row r="9" spans="1:7" ht="15.5" x14ac:dyDescent="0.35">
      <c r="A9" s="43">
        <v>6</v>
      </c>
      <c r="B9" s="56" t="s">
        <v>785</v>
      </c>
      <c r="C9" s="57" t="s">
        <v>377</v>
      </c>
      <c r="D9" s="19"/>
      <c r="E9" s="20"/>
      <c r="F9" s="21">
        <f t="shared" si="0"/>
        <v>0</v>
      </c>
      <c r="G9" s="22" t="s">
        <v>956</v>
      </c>
    </row>
    <row r="10" spans="1:7" ht="15.5" x14ac:dyDescent="0.35">
      <c r="A10" s="43">
        <v>7</v>
      </c>
      <c r="B10" s="56" t="s">
        <v>786</v>
      </c>
      <c r="C10" s="57" t="s">
        <v>159</v>
      </c>
      <c r="D10" s="19"/>
      <c r="E10" s="20"/>
      <c r="F10" s="21">
        <f t="shared" si="0"/>
        <v>0</v>
      </c>
      <c r="G10" s="22" t="s">
        <v>956</v>
      </c>
    </row>
    <row r="11" spans="1:7" ht="15.5" x14ac:dyDescent="0.35">
      <c r="A11" s="43">
        <v>8</v>
      </c>
      <c r="B11" s="56" t="s">
        <v>787</v>
      </c>
      <c r="C11" s="57" t="s">
        <v>788</v>
      </c>
      <c r="D11" s="19"/>
      <c r="E11" s="20"/>
      <c r="F11" s="21">
        <f t="shared" si="0"/>
        <v>0</v>
      </c>
      <c r="G11" s="22" t="s">
        <v>956</v>
      </c>
    </row>
    <row r="12" spans="1:7" ht="15.5" x14ac:dyDescent="0.35">
      <c r="A12" s="43">
        <v>9</v>
      </c>
      <c r="B12" s="56" t="s">
        <v>789</v>
      </c>
      <c r="C12" s="57" t="s">
        <v>142</v>
      </c>
      <c r="D12" s="19"/>
      <c r="E12" s="20"/>
      <c r="F12" s="21">
        <f t="shared" si="0"/>
        <v>0</v>
      </c>
      <c r="G12" s="22" t="s">
        <v>956</v>
      </c>
    </row>
    <row r="13" spans="1:7" ht="15.5" x14ac:dyDescent="0.35">
      <c r="A13" s="43">
        <v>10</v>
      </c>
      <c r="B13" s="56" t="s">
        <v>790</v>
      </c>
      <c r="C13" s="57" t="s">
        <v>411</v>
      </c>
      <c r="D13" s="19"/>
      <c r="E13" s="20"/>
      <c r="F13" s="21">
        <f t="shared" si="0"/>
        <v>0</v>
      </c>
      <c r="G13" s="22" t="s">
        <v>956</v>
      </c>
    </row>
    <row r="14" spans="1:7" ht="15.5" x14ac:dyDescent="0.35">
      <c r="A14" s="43">
        <v>11</v>
      </c>
      <c r="B14" s="56" t="s">
        <v>791</v>
      </c>
      <c r="C14" s="57" t="s">
        <v>206</v>
      </c>
      <c r="D14" s="13"/>
      <c r="E14" s="14"/>
      <c r="F14" s="21">
        <f t="shared" si="0"/>
        <v>0</v>
      </c>
      <c r="G14" s="22" t="s">
        <v>956</v>
      </c>
    </row>
    <row r="15" spans="1:7" ht="15.5" x14ac:dyDescent="0.35">
      <c r="A15" s="43">
        <v>12</v>
      </c>
      <c r="B15" s="56" t="s">
        <v>791</v>
      </c>
      <c r="C15" s="57" t="s">
        <v>202</v>
      </c>
      <c r="D15" s="19"/>
      <c r="E15" s="20"/>
      <c r="F15" s="21">
        <f t="shared" si="0"/>
        <v>0</v>
      </c>
      <c r="G15" s="22" t="s">
        <v>956</v>
      </c>
    </row>
    <row r="16" spans="1:7" ht="15.5" x14ac:dyDescent="0.35">
      <c r="A16" s="43">
        <v>13</v>
      </c>
      <c r="B16" s="56" t="s">
        <v>792</v>
      </c>
      <c r="C16" s="57" t="s">
        <v>678</v>
      </c>
      <c r="D16" s="19"/>
      <c r="E16" s="20"/>
      <c r="F16" s="21">
        <f t="shared" si="0"/>
        <v>0</v>
      </c>
      <c r="G16" s="22" t="s">
        <v>956</v>
      </c>
    </row>
    <row r="17" spans="1:8" ht="15.5" x14ac:dyDescent="0.35">
      <c r="A17" s="43">
        <v>14</v>
      </c>
      <c r="B17" s="56" t="s">
        <v>620</v>
      </c>
      <c r="C17" s="57" t="s">
        <v>237</v>
      </c>
      <c r="D17" s="19"/>
      <c r="E17" s="20"/>
      <c r="F17" s="21">
        <f t="shared" si="0"/>
        <v>0</v>
      </c>
      <c r="G17" s="22" t="s">
        <v>956</v>
      </c>
    </row>
    <row r="18" spans="1:8" ht="15.5" x14ac:dyDescent="0.35">
      <c r="A18" s="43">
        <v>15</v>
      </c>
      <c r="B18" s="56" t="s">
        <v>206</v>
      </c>
      <c r="C18" s="57" t="s">
        <v>18</v>
      </c>
      <c r="D18" s="13"/>
      <c r="E18" s="14"/>
      <c r="F18" s="21">
        <f t="shared" si="0"/>
        <v>0</v>
      </c>
      <c r="G18" s="22" t="s">
        <v>956</v>
      </c>
    </row>
    <row r="19" spans="1:8" ht="15.5" x14ac:dyDescent="0.35">
      <c r="A19" s="43">
        <v>16</v>
      </c>
      <c r="B19" s="56" t="s">
        <v>25</v>
      </c>
      <c r="C19" s="57" t="s">
        <v>793</v>
      </c>
      <c r="D19" s="19"/>
      <c r="E19" s="20"/>
      <c r="F19" s="21">
        <f t="shared" si="0"/>
        <v>0</v>
      </c>
      <c r="G19" s="22" t="s">
        <v>956</v>
      </c>
    </row>
    <row r="20" spans="1:8" ht="15.5" x14ac:dyDescent="0.35">
      <c r="A20" s="43">
        <v>17</v>
      </c>
      <c r="B20" s="56" t="s">
        <v>575</v>
      </c>
      <c r="C20" s="57" t="s">
        <v>117</v>
      </c>
      <c r="D20" s="25"/>
      <c r="E20" s="15"/>
      <c r="F20" s="21">
        <f t="shared" si="0"/>
        <v>0</v>
      </c>
      <c r="G20" s="22" t="s">
        <v>956</v>
      </c>
    </row>
    <row r="21" spans="1:8" ht="15.5" x14ac:dyDescent="0.35">
      <c r="A21" s="43">
        <v>18</v>
      </c>
      <c r="B21" s="56" t="s">
        <v>466</v>
      </c>
      <c r="C21" s="57" t="s">
        <v>101</v>
      </c>
      <c r="D21" s="19"/>
      <c r="E21" s="20"/>
      <c r="F21" s="21">
        <f t="shared" si="0"/>
        <v>0</v>
      </c>
      <c r="G21" s="22" t="s">
        <v>956</v>
      </c>
    </row>
    <row r="22" spans="1:8" ht="15.5" x14ac:dyDescent="0.35">
      <c r="A22" s="43">
        <v>19</v>
      </c>
      <c r="B22" s="56" t="s">
        <v>794</v>
      </c>
      <c r="C22" s="57" t="s">
        <v>699</v>
      </c>
      <c r="D22" s="19"/>
      <c r="E22" s="20"/>
      <c r="F22" s="21">
        <f t="shared" si="0"/>
        <v>0</v>
      </c>
      <c r="G22" s="22" t="s">
        <v>956</v>
      </c>
    </row>
    <row r="23" spans="1:8" ht="15.5" x14ac:dyDescent="0.35">
      <c r="A23" s="43">
        <v>20</v>
      </c>
      <c r="B23" s="56" t="s">
        <v>795</v>
      </c>
      <c r="C23" s="57" t="s">
        <v>21</v>
      </c>
      <c r="D23" s="19"/>
      <c r="E23" s="20"/>
      <c r="F23" s="21">
        <f t="shared" si="0"/>
        <v>0</v>
      </c>
      <c r="G23" s="22" t="s">
        <v>956</v>
      </c>
    </row>
    <row r="24" spans="1:8" ht="15.5" x14ac:dyDescent="0.35">
      <c r="A24" s="43">
        <v>21</v>
      </c>
      <c r="B24" s="56" t="s">
        <v>747</v>
      </c>
      <c r="C24" s="57" t="s">
        <v>45</v>
      </c>
      <c r="D24" s="19"/>
      <c r="E24" s="20"/>
      <c r="F24" s="21">
        <f t="shared" si="0"/>
        <v>0</v>
      </c>
      <c r="G24" s="22" t="s">
        <v>956</v>
      </c>
    </row>
    <row r="25" spans="1:8" ht="16" thickBot="1" x14ac:dyDescent="0.4">
      <c r="A25" s="51">
        <v>22</v>
      </c>
      <c r="B25" s="58" t="s">
        <v>796</v>
      </c>
      <c r="C25" s="59" t="s">
        <v>797</v>
      </c>
      <c r="D25" s="62"/>
      <c r="E25" s="63"/>
      <c r="F25" s="53">
        <f t="shared" si="0"/>
        <v>0</v>
      </c>
      <c r="G25" s="37" t="s">
        <v>956</v>
      </c>
      <c r="H25" s="227">
        <f>0/22</f>
        <v>0</v>
      </c>
    </row>
    <row r="26" spans="1:8" ht="15" thickBot="1" x14ac:dyDescent="0.4">
      <c r="A26" s="3"/>
      <c r="B26" s="3"/>
      <c r="C26" s="3"/>
      <c r="D26" s="48">
        <f>SUM(D4:D25)</f>
        <v>0</v>
      </c>
      <c r="E26" s="48">
        <f>SUM(E4:E25)</f>
        <v>0</v>
      </c>
      <c r="F26" s="49">
        <f>SUM(F4:F25)</f>
        <v>0</v>
      </c>
      <c r="G26" s="3"/>
    </row>
    <row r="27" spans="1:8" ht="15" thickBot="1" x14ac:dyDescent="0.4">
      <c r="A27" s="3"/>
      <c r="B27" s="3"/>
      <c r="C27" s="3"/>
      <c r="D27" s="5"/>
      <c r="E27" s="5"/>
      <c r="F27" s="40">
        <f>SUM(D26:E26)</f>
        <v>0</v>
      </c>
      <c r="G27" s="3"/>
    </row>
  </sheetData>
  <pageMargins left="0.7" right="0.7" top="0.75" bottom="0.75" header="0.3" footer="0.3"/>
  <pageSetup orientation="portrait" horizontalDpi="4294967295" verticalDpi="4294967295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</sheetPr>
  <dimension ref="A1:H33"/>
  <sheetViews>
    <sheetView workbookViewId="0">
      <selection activeCell="D7" sqref="D7"/>
    </sheetView>
  </sheetViews>
  <sheetFormatPr defaultRowHeight="14.5" x14ac:dyDescent="0.35"/>
  <cols>
    <col min="1" max="1" width="4.453125" customWidth="1"/>
    <col min="2" max="2" width="13.453125" bestFit="1" customWidth="1"/>
    <col min="3" max="3" width="10.81640625" bestFit="1" customWidth="1"/>
    <col min="4" max="5" width="10.7265625" customWidth="1"/>
    <col min="6" max="6" width="7.7265625" bestFit="1" customWidth="1"/>
    <col min="7" max="7" width="3.81640625" bestFit="1" customWidth="1"/>
  </cols>
  <sheetData>
    <row r="1" spans="1:7" s="1" customFormat="1" ht="15.5" x14ac:dyDescent="0.35">
      <c r="A1" s="2" t="s">
        <v>959</v>
      </c>
      <c r="B1" s="3"/>
      <c r="C1" s="3"/>
      <c r="D1" s="3"/>
      <c r="E1" s="3"/>
      <c r="F1" s="3"/>
      <c r="G1" s="3"/>
    </row>
    <row r="2" spans="1:7" x14ac:dyDescent="0.35">
      <c r="A2" s="4" t="s">
        <v>911</v>
      </c>
      <c r="B2" s="3"/>
      <c r="C2" s="3"/>
      <c r="D2" s="3"/>
      <c r="E2" s="3"/>
      <c r="F2" s="3"/>
      <c r="G2" s="3"/>
    </row>
    <row r="3" spans="1:7" ht="16" thickBot="1" x14ac:dyDescent="0.4">
      <c r="A3" s="2"/>
      <c r="B3" s="2"/>
      <c r="C3" s="2"/>
      <c r="D3" s="5" t="s">
        <v>861</v>
      </c>
      <c r="E3" s="5" t="s">
        <v>862</v>
      </c>
      <c r="F3" s="3" t="s">
        <v>863</v>
      </c>
      <c r="G3" s="3"/>
    </row>
    <row r="4" spans="1:7" ht="16" thickBot="1" x14ac:dyDescent="0.4">
      <c r="A4" s="120">
        <v>1</v>
      </c>
      <c r="B4" s="121" t="s">
        <v>504</v>
      </c>
      <c r="C4" s="122" t="s">
        <v>29</v>
      </c>
      <c r="D4" s="131"/>
      <c r="E4" s="132">
        <v>91</v>
      </c>
      <c r="F4" s="124">
        <f t="shared" ref="F4:F28" si="0">SUM(D4:E4)</f>
        <v>91</v>
      </c>
      <c r="G4" s="125" t="s">
        <v>958</v>
      </c>
    </row>
    <row r="5" spans="1:7" ht="16" thickBot="1" x14ac:dyDescent="0.4">
      <c r="A5" s="244">
        <v>2</v>
      </c>
      <c r="B5" s="294" t="s">
        <v>157</v>
      </c>
      <c r="C5" s="295" t="s">
        <v>99</v>
      </c>
      <c r="D5" s="267"/>
      <c r="E5" s="269">
        <v>15</v>
      </c>
      <c r="F5" s="238">
        <f t="shared" si="0"/>
        <v>15</v>
      </c>
      <c r="G5" s="247" t="s">
        <v>958</v>
      </c>
    </row>
    <row r="6" spans="1:7" ht="15.5" x14ac:dyDescent="0.35">
      <c r="A6" s="42">
        <v>3</v>
      </c>
      <c r="B6" s="117" t="s">
        <v>1003</v>
      </c>
      <c r="C6" s="118" t="s">
        <v>202</v>
      </c>
      <c r="D6" s="13">
        <v>12.95</v>
      </c>
      <c r="E6" s="14"/>
      <c r="F6" s="15">
        <f t="shared" si="0"/>
        <v>12.95</v>
      </c>
      <c r="G6" s="16" t="s">
        <v>958</v>
      </c>
    </row>
    <row r="7" spans="1:7" ht="15.5" x14ac:dyDescent="0.35">
      <c r="A7" s="43">
        <v>4</v>
      </c>
      <c r="B7" s="56" t="s">
        <v>807</v>
      </c>
      <c r="C7" s="57" t="s">
        <v>693</v>
      </c>
      <c r="D7" s="19"/>
      <c r="E7" s="20">
        <v>6.6</v>
      </c>
      <c r="F7" s="21">
        <f t="shared" si="0"/>
        <v>6.6</v>
      </c>
      <c r="G7" s="22" t="s">
        <v>958</v>
      </c>
    </row>
    <row r="8" spans="1:7" ht="15.5" x14ac:dyDescent="0.35">
      <c r="A8" s="43">
        <v>5</v>
      </c>
      <c r="B8" s="56" t="s">
        <v>380</v>
      </c>
      <c r="C8" s="57" t="s">
        <v>288</v>
      </c>
      <c r="D8" s="25"/>
      <c r="E8" s="15"/>
      <c r="F8" s="21">
        <f t="shared" si="0"/>
        <v>0</v>
      </c>
      <c r="G8" s="22" t="s">
        <v>958</v>
      </c>
    </row>
    <row r="9" spans="1:7" ht="15.5" x14ac:dyDescent="0.35">
      <c r="A9" s="43">
        <v>6</v>
      </c>
      <c r="B9" s="56" t="s">
        <v>798</v>
      </c>
      <c r="C9" s="57" t="s">
        <v>62</v>
      </c>
      <c r="D9" s="19"/>
      <c r="E9" s="20"/>
      <c r="F9" s="21">
        <f t="shared" si="0"/>
        <v>0</v>
      </c>
      <c r="G9" s="22" t="s">
        <v>958</v>
      </c>
    </row>
    <row r="10" spans="1:7" ht="15.5" x14ac:dyDescent="0.35">
      <c r="A10" s="43">
        <v>7</v>
      </c>
      <c r="B10" s="56" t="s">
        <v>799</v>
      </c>
      <c r="C10" s="57" t="s">
        <v>800</v>
      </c>
      <c r="D10" s="19"/>
      <c r="E10" s="20"/>
      <c r="F10" s="21">
        <f t="shared" si="0"/>
        <v>0</v>
      </c>
      <c r="G10" s="22" t="s">
        <v>958</v>
      </c>
    </row>
    <row r="11" spans="1:7" ht="15.5" x14ac:dyDescent="0.35">
      <c r="A11" s="43">
        <v>8</v>
      </c>
      <c r="B11" s="56" t="s">
        <v>801</v>
      </c>
      <c r="C11" s="57" t="s">
        <v>206</v>
      </c>
      <c r="D11" s="19"/>
      <c r="E11" s="20"/>
      <c r="F11" s="21">
        <f t="shared" si="0"/>
        <v>0</v>
      </c>
      <c r="G11" s="22" t="s">
        <v>958</v>
      </c>
    </row>
    <row r="12" spans="1:7" ht="15.5" x14ac:dyDescent="0.35">
      <c r="A12" s="43">
        <v>9</v>
      </c>
      <c r="B12" s="56" t="s">
        <v>662</v>
      </c>
      <c r="C12" s="57" t="s">
        <v>7</v>
      </c>
      <c r="D12" s="127"/>
      <c r="E12" s="128"/>
      <c r="F12" s="21">
        <f t="shared" si="0"/>
        <v>0</v>
      </c>
      <c r="G12" s="22" t="s">
        <v>958</v>
      </c>
    </row>
    <row r="13" spans="1:7" ht="15.5" x14ac:dyDescent="0.35">
      <c r="A13" s="43">
        <v>10</v>
      </c>
      <c r="B13" s="56" t="s">
        <v>802</v>
      </c>
      <c r="C13" s="57" t="s">
        <v>5</v>
      </c>
      <c r="D13" s="19"/>
      <c r="E13" s="20"/>
      <c r="F13" s="21">
        <f t="shared" si="0"/>
        <v>0</v>
      </c>
      <c r="G13" s="22" t="s">
        <v>958</v>
      </c>
    </row>
    <row r="14" spans="1:7" ht="15.5" x14ac:dyDescent="0.35">
      <c r="A14" s="43">
        <v>11</v>
      </c>
      <c r="B14" s="56" t="s">
        <v>803</v>
      </c>
      <c r="C14" s="57" t="s">
        <v>24</v>
      </c>
      <c r="D14" s="13"/>
      <c r="E14" s="14"/>
      <c r="F14" s="21">
        <f t="shared" si="0"/>
        <v>0</v>
      </c>
      <c r="G14" s="22" t="s">
        <v>958</v>
      </c>
    </row>
    <row r="15" spans="1:7" ht="15.5" x14ac:dyDescent="0.35">
      <c r="A15" s="43">
        <v>12</v>
      </c>
      <c r="B15" s="56" t="s">
        <v>804</v>
      </c>
      <c r="C15" s="57" t="s">
        <v>442</v>
      </c>
      <c r="D15" s="19"/>
      <c r="E15" s="20"/>
      <c r="F15" s="21">
        <f t="shared" si="0"/>
        <v>0</v>
      </c>
      <c r="G15" s="22" t="s">
        <v>958</v>
      </c>
    </row>
    <row r="16" spans="1:7" ht="15.5" x14ac:dyDescent="0.35">
      <c r="A16" s="43">
        <v>13</v>
      </c>
      <c r="B16" s="56" t="s">
        <v>805</v>
      </c>
      <c r="C16" s="57" t="s">
        <v>35</v>
      </c>
      <c r="D16" s="19"/>
      <c r="E16" s="20"/>
      <c r="F16" s="21">
        <f t="shared" si="0"/>
        <v>0</v>
      </c>
      <c r="G16" s="22" t="s">
        <v>958</v>
      </c>
    </row>
    <row r="17" spans="1:8" ht="15.5" x14ac:dyDescent="0.35">
      <c r="A17" s="43">
        <v>14</v>
      </c>
      <c r="B17" s="56" t="s">
        <v>239</v>
      </c>
      <c r="C17" s="57" t="s">
        <v>377</v>
      </c>
      <c r="D17" s="19"/>
      <c r="E17" s="20"/>
      <c r="F17" s="21">
        <f t="shared" si="0"/>
        <v>0</v>
      </c>
      <c r="G17" s="22" t="s">
        <v>958</v>
      </c>
    </row>
    <row r="18" spans="1:8" ht="15.5" x14ac:dyDescent="0.35">
      <c r="A18" s="43">
        <v>15</v>
      </c>
      <c r="B18" s="56" t="s">
        <v>806</v>
      </c>
      <c r="C18" s="57" t="s">
        <v>7</v>
      </c>
      <c r="D18" s="13"/>
      <c r="E18" s="14"/>
      <c r="F18" s="21">
        <f t="shared" si="0"/>
        <v>0</v>
      </c>
      <c r="G18" s="22" t="s">
        <v>958</v>
      </c>
    </row>
    <row r="19" spans="1:8" ht="15.5" x14ac:dyDescent="0.35">
      <c r="A19" s="43">
        <v>16</v>
      </c>
      <c r="B19" s="56" t="s">
        <v>808</v>
      </c>
      <c r="C19" s="57" t="s">
        <v>809</v>
      </c>
      <c r="D19" s="19"/>
      <c r="E19" s="20"/>
      <c r="F19" s="21">
        <f t="shared" si="0"/>
        <v>0</v>
      </c>
      <c r="G19" s="22" t="s">
        <v>958</v>
      </c>
    </row>
    <row r="20" spans="1:8" ht="15.5" x14ac:dyDescent="0.35">
      <c r="A20" s="43">
        <v>17</v>
      </c>
      <c r="B20" s="56" t="s">
        <v>810</v>
      </c>
      <c r="C20" s="57" t="s">
        <v>678</v>
      </c>
      <c r="D20" s="13"/>
      <c r="E20" s="14"/>
      <c r="F20" s="21">
        <f t="shared" si="0"/>
        <v>0</v>
      </c>
      <c r="G20" s="22" t="s">
        <v>958</v>
      </c>
    </row>
    <row r="21" spans="1:8" ht="15.5" x14ac:dyDescent="0.35">
      <c r="A21" s="43">
        <v>18</v>
      </c>
      <c r="B21" s="56" t="s">
        <v>172</v>
      </c>
      <c r="C21" s="57" t="s">
        <v>78</v>
      </c>
      <c r="D21" s="126"/>
      <c r="E21" s="21"/>
      <c r="F21" s="21">
        <f t="shared" si="0"/>
        <v>0</v>
      </c>
      <c r="G21" s="22" t="s">
        <v>958</v>
      </c>
    </row>
    <row r="22" spans="1:8" ht="15.5" x14ac:dyDescent="0.35">
      <c r="A22" s="43">
        <v>19</v>
      </c>
      <c r="B22" s="56" t="s">
        <v>811</v>
      </c>
      <c r="C22" s="57" t="s">
        <v>699</v>
      </c>
      <c r="D22" s="19"/>
      <c r="E22" s="20"/>
      <c r="F22" s="21">
        <f t="shared" si="0"/>
        <v>0</v>
      </c>
      <c r="G22" s="22" t="s">
        <v>958</v>
      </c>
    </row>
    <row r="23" spans="1:8" ht="15.5" x14ac:dyDescent="0.35">
      <c r="A23" s="43">
        <v>20</v>
      </c>
      <c r="B23" s="56" t="s">
        <v>535</v>
      </c>
      <c r="C23" s="57" t="s">
        <v>95</v>
      </c>
      <c r="D23" s="19"/>
      <c r="E23" s="20"/>
      <c r="F23" s="21">
        <f t="shared" si="0"/>
        <v>0</v>
      </c>
      <c r="G23" s="22" t="s">
        <v>958</v>
      </c>
    </row>
    <row r="24" spans="1:8" ht="15.5" x14ac:dyDescent="0.35">
      <c r="A24" s="43">
        <v>21</v>
      </c>
      <c r="B24" s="56" t="s">
        <v>812</v>
      </c>
      <c r="C24" s="57" t="s">
        <v>243</v>
      </c>
      <c r="D24" s="19"/>
      <c r="E24" s="20"/>
      <c r="F24" s="21">
        <f t="shared" si="0"/>
        <v>0</v>
      </c>
      <c r="G24" s="22" t="s">
        <v>958</v>
      </c>
    </row>
    <row r="25" spans="1:8" ht="15.5" x14ac:dyDescent="0.35">
      <c r="A25" s="43">
        <v>22</v>
      </c>
      <c r="B25" s="56" t="s">
        <v>253</v>
      </c>
      <c r="C25" s="57" t="s">
        <v>159</v>
      </c>
      <c r="D25" s="19"/>
      <c r="E25" s="20"/>
      <c r="F25" s="21">
        <f t="shared" si="0"/>
        <v>0</v>
      </c>
      <c r="G25" s="22" t="s">
        <v>958</v>
      </c>
    </row>
    <row r="26" spans="1:8" ht="15.5" x14ac:dyDescent="0.35">
      <c r="A26" s="43">
        <v>23</v>
      </c>
      <c r="B26" s="56" t="s">
        <v>813</v>
      </c>
      <c r="C26" s="57" t="s">
        <v>559</v>
      </c>
      <c r="D26" s="19"/>
      <c r="E26" s="20"/>
      <c r="F26" s="21">
        <f t="shared" si="0"/>
        <v>0</v>
      </c>
      <c r="G26" s="22" t="s">
        <v>958</v>
      </c>
    </row>
    <row r="27" spans="1:8" ht="15.5" x14ac:dyDescent="0.35">
      <c r="A27" s="43">
        <v>24</v>
      </c>
      <c r="B27" s="56" t="s">
        <v>814</v>
      </c>
      <c r="C27" s="57" t="s">
        <v>152</v>
      </c>
      <c r="D27" s="19"/>
      <c r="E27" s="20"/>
      <c r="F27" s="21">
        <f t="shared" si="0"/>
        <v>0</v>
      </c>
      <c r="G27" s="22" t="s">
        <v>958</v>
      </c>
    </row>
    <row r="28" spans="1:8" ht="16" thickBot="1" x14ac:dyDescent="0.4">
      <c r="A28" s="43">
        <v>25</v>
      </c>
      <c r="B28" s="58" t="s">
        <v>604</v>
      </c>
      <c r="C28" s="59" t="s">
        <v>212</v>
      </c>
      <c r="D28" s="62"/>
      <c r="E28" s="63"/>
      <c r="F28" s="53">
        <f t="shared" si="0"/>
        <v>0</v>
      </c>
      <c r="G28" s="37" t="s">
        <v>958</v>
      </c>
      <c r="H28" s="227">
        <f>4/25</f>
        <v>0.16</v>
      </c>
    </row>
    <row r="29" spans="1:8" ht="15" thickBot="1" x14ac:dyDescent="0.4">
      <c r="A29" s="3"/>
      <c r="B29" s="3"/>
      <c r="C29" s="3"/>
      <c r="D29" s="48">
        <f>SUM(D4:D28)</f>
        <v>12.95</v>
      </c>
      <c r="E29" s="48">
        <f>SUM(E4:E28)</f>
        <v>112.6</v>
      </c>
      <c r="F29" s="49">
        <f>SUM(F4:F28)</f>
        <v>125.55</v>
      </c>
      <c r="G29" s="3"/>
    </row>
    <row r="30" spans="1:8" ht="15" thickBot="1" x14ac:dyDescent="0.4">
      <c r="A30" s="3"/>
      <c r="B30" s="3"/>
      <c r="C30" s="3"/>
      <c r="D30" s="5"/>
      <c r="E30" s="5"/>
      <c r="F30" s="40">
        <f>SUM(D29:E29)</f>
        <v>125.55</v>
      </c>
      <c r="G30" s="3"/>
    </row>
    <row r="32" spans="1:8" x14ac:dyDescent="0.35">
      <c r="B32" s="288" t="s">
        <v>1004</v>
      </c>
      <c r="C32" s="288" t="s">
        <v>1009</v>
      </c>
      <c r="E32" t="s">
        <v>1010</v>
      </c>
    </row>
    <row r="33" spans="2:3" x14ac:dyDescent="0.35">
      <c r="B33" s="288" t="s">
        <v>1005</v>
      </c>
      <c r="C33" s="288" t="s">
        <v>1006</v>
      </c>
    </row>
  </sheetData>
  <sortState ref="B4:F28">
    <sortCondition descending="1" ref="F4:F28"/>
  </sortState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</sheetPr>
  <dimension ref="A1:H30"/>
  <sheetViews>
    <sheetView workbookViewId="0"/>
  </sheetViews>
  <sheetFormatPr defaultRowHeight="14.5" x14ac:dyDescent="0.35"/>
  <cols>
    <col min="1" max="1" width="4.7265625" customWidth="1"/>
    <col min="2" max="2" width="13.1796875" bestFit="1" customWidth="1"/>
    <col min="3" max="3" width="13.54296875" bestFit="1" customWidth="1"/>
    <col min="4" max="5" width="10.7265625" customWidth="1"/>
    <col min="6" max="6" width="7.7265625" bestFit="1" customWidth="1"/>
    <col min="7" max="7" width="3.7265625" bestFit="1" customWidth="1"/>
  </cols>
  <sheetData>
    <row r="1" spans="1:7" s="1" customFormat="1" ht="15.5" x14ac:dyDescent="0.35">
      <c r="A1" s="2" t="s">
        <v>961</v>
      </c>
      <c r="B1" s="3"/>
      <c r="C1" s="3"/>
      <c r="D1" s="3"/>
      <c r="E1" s="3"/>
      <c r="F1" s="3"/>
      <c r="G1" s="3"/>
    </row>
    <row r="2" spans="1:7" x14ac:dyDescent="0.35">
      <c r="A2" s="4" t="s">
        <v>943</v>
      </c>
      <c r="B2" s="3"/>
      <c r="C2" s="3"/>
      <c r="D2" s="3"/>
      <c r="E2" s="3"/>
      <c r="F2" s="3"/>
      <c r="G2" s="3"/>
    </row>
    <row r="3" spans="1:7" ht="16" thickBot="1" x14ac:dyDescent="0.4">
      <c r="A3" s="2"/>
      <c r="B3" s="2"/>
      <c r="C3" s="2"/>
      <c r="D3" s="5" t="s">
        <v>861</v>
      </c>
      <c r="E3" s="5" t="s">
        <v>862</v>
      </c>
      <c r="F3" s="3" t="s">
        <v>863</v>
      </c>
      <c r="G3" s="3"/>
    </row>
    <row r="4" spans="1:7" ht="16" thickBot="1" x14ac:dyDescent="0.4">
      <c r="A4" s="120">
        <v>1</v>
      </c>
      <c r="B4" s="121" t="s">
        <v>816</v>
      </c>
      <c r="C4" s="122" t="s">
        <v>29</v>
      </c>
      <c r="D4" s="131"/>
      <c r="E4" s="132">
        <v>13</v>
      </c>
      <c r="F4" s="124">
        <f t="shared" ref="F4:F28" si="0">SUM(D4:E4)</f>
        <v>13</v>
      </c>
      <c r="G4" s="125" t="s">
        <v>960</v>
      </c>
    </row>
    <row r="5" spans="1:7" ht="15.5" x14ac:dyDescent="0.35">
      <c r="A5" s="42">
        <v>2</v>
      </c>
      <c r="B5" s="117" t="s">
        <v>316</v>
      </c>
      <c r="C5" s="118" t="s">
        <v>452</v>
      </c>
      <c r="D5" s="25"/>
      <c r="E5" s="15"/>
      <c r="F5" s="15">
        <f t="shared" si="0"/>
        <v>0</v>
      </c>
      <c r="G5" s="16" t="s">
        <v>960</v>
      </c>
    </row>
    <row r="6" spans="1:7" ht="15.5" x14ac:dyDescent="0.35">
      <c r="A6" s="43">
        <v>3</v>
      </c>
      <c r="B6" s="56" t="s">
        <v>815</v>
      </c>
      <c r="C6" s="57" t="s">
        <v>377</v>
      </c>
      <c r="D6" s="19"/>
      <c r="E6" s="20"/>
      <c r="F6" s="21">
        <f t="shared" si="0"/>
        <v>0</v>
      </c>
      <c r="G6" s="22" t="s">
        <v>960</v>
      </c>
    </row>
    <row r="7" spans="1:7" ht="15.5" x14ac:dyDescent="0.35">
      <c r="A7" s="43">
        <v>4</v>
      </c>
      <c r="B7" s="56" t="s">
        <v>53</v>
      </c>
      <c r="C7" s="57" t="s">
        <v>3</v>
      </c>
      <c r="D7" s="19"/>
      <c r="E7" s="20"/>
      <c r="F7" s="21">
        <f t="shared" si="0"/>
        <v>0</v>
      </c>
      <c r="G7" s="22" t="s">
        <v>960</v>
      </c>
    </row>
    <row r="8" spans="1:7" ht="15.5" x14ac:dyDescent="0.35">
      <c r="A8" s="43">
        <v>5</v>
      </c>
      <c r="B8" s="56" t="s">
        <v>817</v>
      </c>
      <c r="C8" s="57" t="s">
        <v>818</v>
      </c>
      <c r="D8" s="23"/>
      <c r="E8" s="24"/>
      <c r="F8" s="21">
        <f t="shared" si="0"/>
        <v>0</v>
      </c>
      <c r="G8" s="22" t="s">
        <v>960</v>
      </c>
    </row>
    <row r="9" spans="1:7" ht="15.5" x14ac:dyDescent="0.35">
      <c r="A9" s="43">
        <v>6</v>
      </c>
      <c r="B9" s="56" t="s">
        <v>819</v>
      </c>
      <c r="C9" s="57" t="s">
        <v>13</v>
      </c>
      <c r="D9" s="19"/>
      <c r="E9" s="20"/>
      <c r="F9" s="21">
        <f t="shared" si="0"/>
        <v>0</v>
      </c>
      <c r="G9" s="22" t="s">
        <v>960</v>
      </c>
    </row>
    <row r="10" spans="1:7" ht="15.5" x14ac:dyDescent="0.35">
      <c r="A10" s="43">
        <v>7</v>
      </c>
      <c r="B10" s="56" t="s">
        <v>820</v>
      </c>
      <c r="C10" s="57" t="s">
        <v>45</v>
      </c>
      <c r="D10" s="19"/>
      <c r="E10" s="20"/>
      <c r="F10" s="21">
        <f t="shared" si="0"/>
        <v>0</v>
      </c>
      <c r="G10" s="22" t="s">
        <v>960</v>
      </c>
    </row>
    <row r="11" spans="1:7" ht="15.5" x14ac:dyDescent="0.35">
      <c r="A11" s="43">
        <v>8</v>
      </c>
      <c r="B11" s="56" t="s">
        <v>263</v>
      </c>
      <c r="C11" s="57" t="s">
        <v>99</v>
      </c>
      <c r="D11" s="19"/>
      <c r="E11" s="20"/>
      <c r="F11" s="21">
        <f t="shared" si="0"/>
        <v>0</v>
      </c>
      <c r="G11" s="22" t="s">
        <v>960</v>
      </c>
    </row>
    <row r="12" spans="1:7" ht="15.5" x14ac:dyDescent="0.35">
      <c r="A12" s="43">
        <v>9</v>
      </c>
      <c r="B12" s="56" t="s">
        <v>821</v>
      </c>
      <c r="C12" s="57" t="s">
        <v>822</v>
      </c>
      <c r="D12" s="19"/>
      <c r="E12" s="20"/>
      <c r="F12" s="21">
        <f t="shared" si="0"/>
        <v>0</v>
      </c>
      <c r="G12" s="22" t="s">
        <v>960</v>
      </c>
    </row>
    <row r="13" spans="1:7" ht="15.5" x14ac:dyDescent="0.35">
      <c r="A13" s="43">
        <v>10</v>
      </c>
      <c r="B13" s="56" t="s">
        <v>823</v>
      </c>
      <c r="C13" s="57" t="s">
        <v>59</v>
      </c>
      <c r="D13" s="19"/>
      <c r="E13" s="20"/>
      <c r="F13" s="21">
        <f t="shared" si="0"/>
        <v>0</v>
      </c>
      <c r="G13" s="22" t="s">
        <v>960</v>
      </c>
    </row>
    <row r="14" spans="1:7" ht="15.5" x14ac:dyDescent="0.35">
      <c r="A14" s="43">
        <v>11</v>
      </c>
      <c r="B14" s="56" t="s">
        <v>823</v>
      </c>
      <c r="C14" s="57" t="s">
        <v>559</v>
      </c>
      <c r="D14" s="13"/>
      <c r="E14" s="14"/>
      <c r="F14" s="21">
        <f t="shared" si="0"/>
        <v>0</v>
      </c>
      <c r="G14" s="22" t="s">
        <v>960</v>
      </c>
    </row>
    <row r="15" spans="1:7" ht="15.5" x14ac:dyDescent="0.35">
      <c r="A15" s="43">
        <v>12</v>
      </c>
      <c r="B15" s="56" t="s">
        <v>824</v>
      </c>
      <c r="C15" s="57" t="s">
        <v>825</v>
      </c>
      <c r="D15" s="19"/>
      <c r="E15" s="20"/>
      <c r="F15" s="21">
        <f t="shared" si="0"/>
        <v>0</v>
      </c>
      <c r="G15" s="22" t="s">
        <v>960</v>
      </c>
    </row>
    <row r="16" spans="1:7" ht="15.5" x14ac:dyDescent="0.35">
      <c r="A16" s="43">
        <v>13</v>
      </c>
      <c r="B16" s="56" t="s">
        <v>364</v>
      </c>
      <c r="C16" s="57" t="s">
        <v>59</v>
      </c>
      <c r="D16" s="19"/>
      <c r="E16" s="20"/>
      <c r="F16" s="21">
        <f t="shared" si="0"/>
        <v>0</v>
      </c>
      <c r="G16" s="22" t="s">
        <v>960</v>
      </c>
    </row>
    <row r="17" spans="1:8" ht="15.5" x14ac:dyDescent="0.35">
      <c r="A17" s="43">
        <v>14</v>
      </c>
      <c r="B17" s="56" t="s">
        <v>826</v>
      </c>
      <c r="C17" s="57" t="s">
        <v>454</v>
      </c>
      <c r="D17" s="19"/>
      <c r="E17" s="20"/>
      <c r="F17" s="21">
        <f t="shared" si="0"/>
        <v>0</v>
      </c>
      <c r="G17" s="22" t="s">
        <v>960</v>
      </c>
    </row>
    <row r="18" spans="1:8" ht="15.5" x14ac:dyDescent="0.35">
      <c r="A18" s="43">
        <v>15</v>
      </c>
      <c r="B18" s="56" t="s">
        <v>168</v>
      </c>
      <c r="C18" s="57" t="s">
        <v>87</v>
      </c>
      <c r="D18" s="13"/>
      <c r="E18" s="14"/>
      <c r="F18" s="21">
        <f t="shared" si="0"/>
        <v>0</v>
      </c>
      <c r="G18" s="22" t="s">
        <v>960</v>
      </c>
    </row>
    <row r="19" spans="1:8" ht="15.5" x14ac:dyDescent="0.35">
      <c r="A19" s="43">
        <v>16</v>
      </c>
      <c r="B19" s="56" t="s">
        <v>574</v>
      </c>
      <c r="C19" s="57" t="s">
        <v>50</v>
      </c>
      <c r="D19" s="19"/>
      <c r="E19" s="20"/>
      <c r="F19" s="21">
        <f t="shared" si="0"/>
        <v>0</v>
      </c>
      <c r="G19" s="22" t="s">
        <v>960</v>
      </c>
    </row>
    <row r="20" spans="1:8" ht="15.5" x14ac:dyDescent="0.35">
      <c r="A20" s="43">
        <v>17</v>
      </c>
      <c r="B20" s="56" t="s">
        <v>827</v>
      </c>
      <c r="C20" s="57" t="s">
        <v>765</v>
      </c>
      <c r="D20" s="25"/>
      <c r="E20" s="15"/>
      <c r="F20" s="21">
        <f t="shared" si="0"/>
        <v>0</v>
      </c>
      <c r="G20" s="22" t="s">
        <v>960</v>
      </c>
    </row>
    <row r="21" spans="1:8" ht="15.5" x14ac:dyDescent="0.35">
      <c r="A21" s="43">
        <v>18</v>
      </c>
      <c r="B21" s="56" t="s">
        <v>304</v>
      </c>
      <c r="C21" s="57" t="s">
        <v>62</v>
      </c>
      <c r="D21" s="19"/>
      <c r="E21" s="20"/>
      <c r="F21" s="21">
        <f t="shared" si="0"/>
        <v>0</v>
      </c>
      <c r="G21" s="22" t="s">
        <v>960</v>
      </c>
    </row>
    <row r="22" spans="1:8" ht="15.5" x14ac:dyDescent="0.35">
      <c r="A22" s="43">
        <v>19</v>
      </c>
      <c r="B22" s="56" t="s">
        <v>828</v>
      </c>
      <c r="C22" s="57" t="s">
        <v>829</v>
      </c>
      <c r="D22" s="19"/>
      <c r="E22" s="20"/>
      <c r="F22" s="21">
        <f t="shared" si="0"/>
        <v>0</v>
      </c>
      <c r="G22" s="22" t="s">
        <v>960</v>
      </c>
    </row>
    <row r="23" spans="1:8" ht="15.5" x14ac:dyDescent="0.35">
      <c r="A23" s="43">
        <v>20</v>
      </c>
      <c r="B23" s="56" t="s">
        <v>830</v>
      </c>
      <c r="C23" s="57" t="s">
        <v>18</v>
      </c>
      <c r="D23" s="19"/>
      <c r="E23" s="20"/>
      <c r="F23" s="21">
        <f t="shared" si="0"/>
        <v>0</v>
      </c>
      <c r="G23" s="22" t="s">
        <v>960</v>
      </c>
    </row>
    <row r="24" spans="1:8" ht="15.5" x14ac:dyDescent="0.35">
      <c r="A24" s="43">
        <v>21</v>
      </c>
      <c r="B24" s="56" t="s">
        <v>831</v>
      </c>
      <c r="C24" s="57" t="s">
        <v>165</v>
      </c>
      <c r="D24" s="19"/>
      <c r="E24" s="20"/>
      <c r="F24" s="21">
        <f t="shared" si="0"/>
        <v>0</v>
      </c>
      <c r="G24" s="22" t="s">
        <v>960</v>
      </c>
    </row>
    <row r="25" spans="1:8" ht="15.5" x14ac:dyDescent="0.35">
      <c r="A25" s="43">
        <v>22</v>
      </c>
      <c r="B25" s="56" t="s">
        <v>832</v>
      </c>
      <c r="C25" s="57" t="s">
        <v>202</v>
      </c>
      <c r="D25" s="19"/>
      <c r="E25" s="20"/>
      <c r="F25" s="21">
        <f t="shared" si="0"/>
        <v>0</v>
      </c>
      <c r="G25" s="22" t="s">
        <v>960</v>
      </c>
    </row>
    <row r="26" spans="1:8" ht="15.5" x14ac:dyDescent="0.35">
      <c r="A26" s="43">
        <v>23</v>
      </c>
      <c r="B26" s="56" t="s">
        <v>833</v>
      </c>
      <c r="C26" s="57" t="s">
        <v>206</v>
      </c>
      <c r="D26" s="19"/>
      <c r="E26" s="20"/>
      <c r="F26" s="21">
        <f t="shared" si="0"/>
        <v>0</v>
      </c>
      <c r="G26" s="22" t="s">
        <v>960</v>
      </c>
    </row>
    <row r="27" spans="1:8" ht="15.5" x14ac:dyDescent="0.35">
      <c r="A27" s="43">
        <v>24</v>
      </c>
      <c r="B27" s="56" t="s">
        <v>834</v>
      </c>
      <c r="C27" s="57" t="s">
        <v>45</v>
      </c>
      <c r="D27" s="27"/>
      <c r="E27" s="28"/>
      <c r="F27" s="21">
        <f t="shared" si="0"/>
        <v>0</v>
      </c>
      <c r="G27" s="22" t="s">
        <v>960</v>
      </c>
    </row>
    <row r="28" spans="1:8" ht="16" thickBot="1" x14ac:dyDescent="0.4">
      <c r="A28" s="51">
        <v>25</v>
      </c>
      <c r="B28" s="58" t="s">
        <v>835</v>
      </c>
      <c r="C28" s="59" t="s">
        <v>7</v>
      </c>
      <c r="D28" s="60"/>
      <c r="E28" s="61"/>
      <c r="F28" s="53">
        <f t="shared" si="0"/>
        <v>0</v>
      </c>
      <c r="G28" s="37" t="s">
        <v>960</v>
      </c>
      <c r="H28" s="227">
        <f>1/25</f>
        <v>0.04</v>
      </c>
    </row>
    <row r="29" spans="1:8" ht="15" thickBot="1" x14ac:dyDescent="0.4">
      <c r="A29" s="3"/>
      <c r="B29" s="3"/>
      <c r="C29" s="3"/>
      <c r="D29" s="48">
        <f>SUM(D4:D28)</f>
        <v>0</v>
      </c>
      <c r="E29" s="48">
        <f>SUM(E4:E28)</f>
        <v>13</v>
      </c>
      <c r="F29" s="49">
        <f>SUM(F4:F28)</f>
        <v>13</v>
      </c>
      <c r="G29" s="3"/>
    </row>
    <row r="30" spans="1:8" ht="15" thickBot="1" x14ac:dyDescent="0.4">
      <c r="A30" s="3"/>
      <c r="B30" s="3"/>
      <c r="C30" s="3"/>
      <c r="D30" s="5"/>
      <c r="E30" s="5"/>
      <c r="F30" s="40">
        <f>SUM(D29:E29)</f>
        <v>13</v>
      </c>
      <c r="G30" s="3"/>
    </row>
  </sheetData>
  <sortState ref="B4:F28">
    <sortCondition descending="1" ref="F4:F28"/>
  </sortState>
  <pageMargins left="0.7" right="0.7" top="0.75" bottom="0.75" header="0.3" footer="0.3"/>
  <pageSetup orientation="portrait" horizontalDpi="4294967295" verticalDpi="4294967295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</sheetPr>
  <dimension ref="A1:H27"/>
  <sheetViews>
    <sheetView workbookViewId="0"/>
  </sheetViews>
  <sheetFormatPr defaultRowHeight="14.5" x14ac:dyDescent="0.35"/>
  <cols>
    <col min="1" max="1" width="5" customWidth="1"/>
    <col min="2" max="2" width="11.81640625" bestFit="1" customWidth="1"/>
    <col min="3" max="3" width="12.54296875" bestFit="1" customWidth="1"/>
    <col min="4" max="5" width="10.7265625" customWidth="1"/>
    <col min="6" max="6" width="7.7265625" bestFit="1" customWidth="1"/>
    <col min="7" max="7" width="3.7265625" bestFit="1" customWidth="1"/>
  </cols>
  <sheetData>
    <row r="1" spans="1:7" s="1" customFormat="1" ht="15.5" x14ac:dyDescent="0.35">
      <c r="A1" s="2" t="s">
        <v>963</v>
      </c>
      <c r="B1" s="3"/>
      <c r="C1" s="3"/>
      <c r="D1" s="3"/>
      <c r="E1" s="3"/>
      <c r="F1" s="3"/>
      <c r="G1" s="3"/>
    </row>
    <row r="2" spans="1:7" x14ac:dyDescent="0.35">
      <c r="A2" s="4" t="s">
        <v>929</v>
      </c>
      <c r="B2" s="3"/>
      <c r="C2" s="3"/>
      <c r="D2" s="3"/>
      <c r="E2" s="3"/>
      <c r="F2" s="3"/>
      <c r="G2" s="3"/>
    </row>
    <row r="3" spans="1:7" ht="16" thickBot="1" x14ac:dyDescent="0.4">
      <c r="A3" s="2"/>
      <c r="B3" s="2"/>
      <c r="C3" s="2"/>
      <c r="D3" s="5" t="s">
        <v>861</v>
      </c>
      <c r="E3" s="5" t="s">
        <v>862</v>
      </c>
      <c r="F3" s="3" t="s">
        <v>863</v>
      </c>
      <c r="G3" s="3"/>
    </row>
    <row r="4" spans="1:7" ht="16" thickBot="1" x14ac:dyDescent="0.4">
      <c r="A4" s="120">
        <v>1</v>
      </c>
      <c r="B4" s="121" t="s">
        <v>842</v>
      </c>
      <c r="C4" s="122" t="s">
        <v>843</v>
      </c>
      <c r="D4" s="131"/>
      <c r="E4" s="132">
        <v>77</v>
      </c>
      <c r="F4" s="124">
        <f t="shared" ref="F4:F25" si="0">SUM(D4:E4)</f>
        <v>77</v>
      </c>
      <c r="G4" s="125" t="s">
        <v>962</v>
      </c>
    </row>
    <row r="5" spans="1:7" ht="15.5" x14ac:dyDescent="0.35">
      <c r="A5" s="42">
        <v>2</v>
      </c>
      <c r="B5" s="117" t="s">
        <v>836</v>
      </c>
      <c r="C5" s="118" t="s">
        <v>195</v>
      </c>
      <c r="D5" s="25"/>
      <c r="E5" s="15"/>
      <c r="F5" s="15">
        <f t="shared" si="0"/>
        <v>0</v>
      </c>
      <c r="G5" s="16" t="s">
        <v>962</v>
      </c>
    </row>
    <row r="6" spans="1:7" ht="15.5" x14ac:dyDescent="0.35">
      <c r="A6" s="43">
        <v>3</v>
      </c>
      <c r="B6" s="56" t="s">
        <v>837</v>
      </c>
      <c r="C6" s="57" t="s">
        <v>442</v>
      </c>
      <c r="D6" s="19"/>
      <c r="E6" s="20"/>
      <c r="F6" s="21">
        <f t="shared" si="0"/>
        <v>0</v>
      </c>
      <c r="G6" s="22" t="s">
        <v>962</v>
      </c>
    </row>
    <row r="7" spans="1:7" ht="15.5" x14ac:dyDescent="0.35">
      <c r="A7" s="43">
        <v>4</v>
      </c>
      <c r="B7" s="56" t="s">
        <v>838</v>
      </c>
      <c r="C7" s="57" t="s">
        <v>839</v>
      </c>
      <c r="D7" s="19"/>
      <c r="E7" s="20"/>
      <c r="F7" s="21">
        <f t="shared" si="0"/>
        <v>0</v>
      </c>
      <c r="G7" s="22" t="s">
        <v>962</v>
      </c>
    </row>
    <row r="8" spans="1:7" ht="15.5" x14ac:dyDescent="0.35">
      <c r="A8" s="43">
        <v>5</v>
      </c>
      <c r="B8" s="56" t="s">
        <v>630</v>
      </c>
      <c r="C8" s="57" t="s">
        <v>48</v>
      </c>
      <c r="D8" s="13"/>
      <c r="E8" s="14"/>
      <c r="F8" s="21">
        <f t="shared" si="0"/>
        <v>0</v>
      </c>
      <c r="G8" s="22" t="s">
        <v>962</v>
      </c>
    </row>
    <row r="9" spans="1:7" ht="15.5" x14ac:dyDescent="0.35">
      <c r="A9" s="43">
        <v>6</v>
      </c>
      <c r="B9" s="56" t="s">
        <v>662</v>
      </c>
      <c r="C9" s="57" t="s">
        <v>99</v>
      </c>
      <c r="D9" s="127"/>
      <c r="E9" s="128"/>
      <c r="F9" s="21">
        <f t="shared" si="0"/>
        <v>0</v>
      </c>
      <c r="G9" s="22" t="s">
        <v>962</v>
      </c>
    </row>
    <row r="10" spans="1:7" ht="15.5" x14ac:dyDescent="0.35">
      <c r="A10" s="43">
        <v>7</v>
      </c>
      <c r="B10" s="56" t="s">
        <v>840</v>
      </c>
      <c r="C10" s="57" t="s">
        <v>841</v>
      </c>
      <c r="D10" s="19"/>
      <c r="E10" s="20"/>
      <c r="F10" s="21">
        <f t="shared" si="0"/>
        <v>0</v>
      </c>
      <c r="G10" s="22" t="s">
        <v>962</v>
      </c>
    </row>
    <row r="11" spans="1:7" ht="15.5" x14ac:dyDescent="0.35">
      <c r="A11" s="43">
        <v>8</v>
      </c>
      <c r="B11" s="56" t="s">
        <v>844</v>
      </c>
      <c r="C11" s="57" t="s">
        <v>87</v>
      </c>
      <c r="D11" s="19"/>
      <c r="E11" s="20"/>
      <c r="F11" s="21">
        <f t="shared" si="0"/>
        <v>0</v>
      </c>
      <c r="G11" s="22" t="s">
        <v>962</v>
      </c>
    </row>
    <row r="12" spans="1:7" ht="15.5" x14ac:dyDescent="0.35">
      <c r="A12" s="43">
        <v>9</v>
      </c>
      <c r="B12" s="56" t="s">
        <v>845</v>
      </c>
      <c r="C12" s="57" t="s">
        <v>846</v>
      </c>
      <c r="D12" s="19"/>
      <c r="E12" s="20"/>
      <c r="F12" s="21">
        <f t="shared" si="0"/>
        <v>0</v>
      </c>
      <c r="G12" s="22" t="s">
        <v>962</v>
      </c>
    </row>
    <row r="13" spans="1:7" ht="15.5" x14ac:dyDescent="0.35">
      <c r="A13" s="43">
        <v>10</v>
      </c>
      <c r="B13" s="56" t="s">
        <v>847</v>
      </c>
      <c r="C13" s="57" t="s">
        <v>161</v>
      </c>
      <c r="D13" s="19"/>
      <c r="E13" s="20"/>
      <c r="F13" s="21">
        <f t="shared" si="0"/>
        <v>0</v>
      </c>
      <c r="G13" s="22" t="s">
        <v>962</v>
      </c>
    </row>
    <row r="14" spans="1:7" ht="15.5" x14ac:dyDescent="0.35">
      <c r="A14" s="43">
        <v>11</v>
      </c>
      <c r="B14" s="56" t="s">
        <v>198</v>
      </c>
      <c r="C14" s="57" t="s">
        <v>381</v>
      </c>
      <c r="D14" s="13"/>
      <c r="E14" s="14"/>
      <c r="F14" s="21">
        <f t="shared" si="0"/>
        <v>0</v>
      </c>
      <c r="G14" s="22" t="s">
        <v>962</v>
      </c>
    </row>
    <row r="15" spans="1:7" ht="15.5" x14ac:dyDescent="0.35">
      <c r="A15" s="43">
        <v>12</v>
      </c>
      <c r="B15" s="56" t="s">
        <v>848</v>
      </c>
      <c r="C15" s="57" t="s">
        <v>165</v>
      </c>
      <c r="D15" s="19"/>
      <c r="E15" s="20"/>
      <c r="F15" s="21">
        <f t="shared" si="0"/>
        <v>0</v>
      </c>
      <c r="G15" s="22" t="s">
        <v>962</v>
      </c>
    </row>
    <row r="16" spans="1:7" ht="15.5" x14ac:dyDescent="0.35">
      <c r="A16" s="43">
        <v>13</v>
      </c>
      <c r="B16" s="56" t="s">
        <v>849</v>
      </c>
      <c r="C16" s="57" t="s">
        <v>82</v>
      </c>
      <c r="D16" s="19"/>
      <c r="E16" s="20"/>
      <c r="F16" s="21">
        <f t="shared" si="0"/>
        <v>0</v>
      </c>
      <c r="G16" s="22" t="s">
        <v>962</v>
      </c>
    </row>
    <row r="17" spans="1:8" ht="15.5" x14ac:dyDescent="0.35">
      <c r="A17" s="43">
        <v>14</v>
      </c>
      <c r="B17" s="56" t="s">
        <v>850</v>
      </c>
      <c r="C17" s="57" t="s">
        <v>97</v>
      </c>
      <c r="D17" s="19"/>
      <c r="E17" s="20"/>
      <c r="F17" s="21">
        <f t="shared" si="0"/>
        <v>0</v>
      </c>
      <c r="G17" s="22" t="s">
        <v>962</v>
      </c>
    </row>
    <row r="18" spans="1:8" ht="15.5" x14ac:dyDescent="0.35">
      <c r="A18" s="43">
        <v>15</v>
      </c>
      <c r="B18" s="56" t="s">
        <v>851</v>
      </c>
      <c r="C18" s="57" t="s">
        <v>142</v>
      </c>
      <c r="D18" s="13"/>
      <c r="E18" s="14"/>
      <c r="F18" s="21">
        <f t="shared" si="0"/>
        <v>0</v>
      </c>
      <c r="G18" s="22" t="s">
        <v>962</v>
      </c>
    </row>
    <row r="19" spans="1:8" ht="15.5" x14ac:dyDescent="0.35">
      <c r="A19" s="43">
        <v>16</v>
      </c>
      <c r="B19" s="56" t="s">
        <v>852</v>
      </c>
      <c r="C19" s="57" t="s">
        <v>148</v>
      </c>
      <c r="D19" s="19"/>
      <c r="E19" s="20"/>
      <c r="F19" s="21">
        <f t="shared" si="0"/>
        <v>0</v>
      </c>
      <c r="G19" s="22" t="s">
        <v>962</v>
      </c>
    </row>
    <row r="20" spans="1:8" ht="15.5" x14ac:dyDescent="0.35">
      <c r="A20" s="43">
        <v>17</v>
      </c>
      <c r="B20" s="56" t="s">
        <v>853</v>
      </c>
      <c r="C20" s="57" t="s">
        <v>62</v>
      </c>
      <c r="D20" s="25"/>
      <c r="E20" s="15"/>
      <c r="F20" s="21">
        <f t="shared" si="0"/>
        <v>0</v>
      </c>
      <c r="G20" s="22" t="s">
        <v>962</v>
      </c>
    </row>
    <row r="21" spans="1:8" ht="15.5" x14ac:dyDescent="0.35">
      <c r="A21" s="43">
        <v>18</v>
      </c>
      <c r="B21" s="56" t="s">
        <v>854</v>
      </c>
      <c r="C21" s="57" t="s">
        <v>165</v>
      </c>
      <c r="D21" s="19"/>
      <c r="E21" s="20"/>
      <c r="F21" s="21">
        <f t="shared" si="0"/>
        <v>0</v>
      </c>
      <c r="G21" s="22" t="s">
        <v>962</v>
      </c>
    </row>
    <row r="22" spans="1:8" ht="15.5" x14ac:dyDescent="0.35">
      <c r="A22" s="43">
        <v>19</v>
      </c>
      <c r="B22" s="56" t="s">
        <v>855</v>
      </c>
      <c r="C22" s="57" t="s">
        <v>310</v>
      </c>
      <c r="D22" s="19"/>
      <c r="E22" s="20"/>
      <c r="F22" s="21">
        <f t="shared" si="0"/>
        <v>0</v>
      </c>
      <c r="G22" s="22" t="s">
        <v>962</v>
      </c>
    </row>
    <row r="23" spans="1:8" ht="15.5" x14ac:dyDescent="0.35">
      <c r="A23" s="43">
        <v>20</v>
      </c>
      <c r="B23" s="56" t="s">
        <v>856</v>
      </c>
      <c r="C23" s="57" t="s">
        <v>857</v>
      </c>
      <c r="D23" s="19"/>
      <c r="E23" s="20"/>
      <c r="F23" s="21">
        <f t="shared" si="0"/>
        <v>0</v>
      </c>
      <c r="G23" s="22" t="s">
        <v>962</v>
      </c>
    </row>
    <row r="24" spans="1:8" ht="15.5" x14ac:dyDescent="0.35">
      <c r="A24" s="43">
        <v>21</v>
      </c>
      <c r="B24" s="56" t="s">
        <v>858</v>
      </c>
      <c r="C24" s="57" t="s">
        <v>237</v>
      </c>
      <c r="D24" s="19"/>
      <c r="E24" s="20"/>
      <c r="F24" s="21">
        <f t="shared" si="0"/>
        <v>0</v>
      </c>
      <c r="G24" s="22" t="s">
        <v>962</v>
      </c>
    </row>
    <row r="25" spans="1:8" ht="16" thickBot="1" x14ac:dyDescent="0.4">
      <c r="A25" s="51">
        <v>22</v>
      </c>
      <c r="B25" s="58" t="s">
        <v>218</v>
      </c>
      <c r="C25" s="59" t="s">
        <v>237</v>
      </c>
      <c r="D25" s="62"/>
      <c r="E25" s="63"/>
      <c r="F25" s="53">
        <f t="shared" si="0"/>
        <v>0</v>
      </c>
      <c r="G25" s="37" t="s">
        <v>962</v>
      </c>
      <c r="H25" s="227">
        <f>1/22</f>
        <v>4.5454545454545456E-2</v>
      </c>
    </row>
    <row r="26" spans="1:8" ht="15" thickBot="1" x14ac:dyDescent="0.4">
      <c r="A26" s="3"/>
      <c r="B26" s="3"/>
      <c r="C26" s="3"/>
      <c r="D26" s="48">
        <f>SUM(D4:D25)</f>
        <v>0</v>
      </c>
      <c r="E26" s="48">
        <f>SUM(E4:E25)</f>
        <v>77</v>
      </c>
      <c r="F26" s="49">
        <f>SUM(F4:F25)</f>
        <v>77</v>
      </c>
      <c r="G26" s="3"/>
    </row>
    <row r="27" spans="1:8" ht="15" thickBot="1" x14ac:dyDescent="0.4">
      <c r="A27" s="3"/>
      <c r="B27" s="3"/>
      <c r="C27" s="3"/>
      <c r="D27" s="5"/>
      <c r="E27" s="5"/>
      <c r="F27" s="40">
        <f>SUM(D26:E26)</f>
        <v>77</v>
      </c>
      <c r="G27" s="3"/>
    </row>
  </sheetData>
  <sortState ref="B4:F25">
    <sortCondition descending="1" ref="F4:F25"/>
  </sortState>
  <pageMargins left="0.7" right="0.7" top="0.75" bottom="0.75" header="0.3" footer="0.3"/>
  <pageSetup orientation="portrait" horizontalDpi="4294967295" verticalDpi="4294967295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2"/>
  </sheetPr>
  <dimension ref="A1:G35"/>
  <sheetViews>
    <sheetView workbookViewId="0"/>
  </sheetViews>
  <sheetFormatPr defaultRowHeight="14.5" x14ac:dyDescent="0.35"/>
  <cols>
    <col min="1" max="1" width="5.7265625" style="3" customWidth="1"/>
    <col min="2" max="2" width="32.7265625" style="3" bestFit="1" customWidth="1"/>
    <col min="3" max="4" width="8.7265625" style="3"/>
    <col min="5" max="5" width="7.7265625" style="3" bestFit="1" customWidth="1"/>
    <col min="6" max="6" width="3.81640625" style="3" bestFit="1" customWidth="1"/>
    <col min="7" max="256" width="8.7265625" style="3"/>
    <col min="257" max="257" width="5.7265625" style="3" customWidth="1"/>
    <col min="258" max="258" width="32.7265625" style="3" bestFit="1" customWidth="1"/>
    <col min="259" max="260" width="8.7265625" style="3"/>
    <col min="261" max="261" width="7.7265625" style="3" bestFit="1" customWidth="1"/>
    <col min="262" max="262" width="3.81640625" style="3" bestFit="1" customWidth="1"/>
    <col min="263" max="512" width="8.7265625" style="3"/>
    <col min="513" max="513" width="5.7265625" style="3" customWidth="1"/>
    <col min="514" max="514" width="32.7265625" style="3" bestFit="1" customWidth="1"/>
    <col min="515" max="516" width="8.7265625" style="3"/>
    <col min="517" max="517" width="7.7265625" style="3" bestFit="1" customWidth="1"/>
    <col min="518" max="518" width="3.81640625" style="3" bestFit="1" customWidth="1"/>
    <col min="519" max="768" width="8.7265625" style="3"/>
    <col min="769" max="769" width="5.7265625" style="3" customWidth="1"/>
    <col min="770" max="770" width="32.7265625" style="3" bestFit="1" customWidth="1"/>
    <col min="771" max="772" width="8.7265625" style="3"/>
    <col min="773" max="773" width="7.7265625" style="3" bestFit="1" customWidth="1"/>
    <col min="774" max="774" width="3.81640625" style="3" bestFit="1" customWidth="1"/>
    <col min="775" max="1024" width="8.7265625" style="3"/>
    <col min="1025" max="1025" width="5.7265625" style="3" customWidth="1"/>
    <col min="1026" max="1026" width="32.7265625" style="3" bestFit="1" customWidth="1"/>
    <col min="1027" max="1028" width="8.7265625" style="3"/>
    <col min="1029" max="1029" width="7.7265625" style="3" bestFit="1" customWidth="1"/>
    <col min="1030" max="1030" width="3.81640625" style="3" bestFit="1" customWidth="1"/>
    <col min="1031" max="1280" width="8.7265625" style="3"/>
    <col min="1281" max="1281" width="5.7265625" style="3" customWidth="1"/>
    <col min="1282" max="1282" width="32.7265625" style="3" bestFit="1" customWidth="1"/>
    <col min="1283" max="1284" width="8.7265625" style="3"/>
    <col min="1285" max="1285" width="7.7265625" style="3" bestFit="1" customWidth="1"/>
    <col min="1286" max="1286" width="3.81640625" style="3" bestFit="1" customWidth="1"/>
    <col min="1287" max="1536" width="8.7265625" style="3"/>
    <col min="1537" max="1537" width="5.7265625" style="3" customWidth="1"/>
    <col min="1538" max="1538" width="32.7265625" style="3" bestFit="1" customWidth="1"/>
    <col min="1539" max="1540" width="8.7265625" style="3"/>
    <col min="1541" max="1541" width="7.7265625" style="3" bestFit="1" customWidth="1"/>
    <col min="1542" max="1542" width="3.81640625" style="3" bestFit="1" customWidth="1"/>
    <col min="1543" max="1792" width="8.7265625" style="3"/>
    <col min="1793" max="1793" width="5.7265625" style="3" customWidth="1"/>
    <col min="1794" max="1794" width="32.7265625" style="3" bestFit="1" customWidth="1"/>
    <col min="1795" max="1796" width="8.7265625" style="3"/>
    <col min="1797" max="1797" width="7.7265625" style="3" bestFit="1" customWidth="1"/>
    <col min="1798" max="1798" width="3.81640625" style="3" bestFit="1" customWidth="1"/>
    <col min="1799" max="2048" width="8.7265625" style="3"/>
    <col min="2049" max="2049" width="5.7265625" style="3" customWidth="1"/>
    <col min="2050" max="2050" width="32.7265625" style="3" bestFit="1" customWidth="1"/>
    <col min="2051" max="2052" width="8.7265625" style="3"/>
    <col min="2053" max="2053" width="7.7265625" style="3" bestFit="1" customWidth="1"/>
    <col min="2054" max="2054" width="3.81640625" style="3" bestFit="1" customWidth="1"/>
    <col min="2055" max="2304" width="8.7265625" style="3"/>
    <col min="2305" max="2305" width="5.7265625" style="3" customWidth="1"/>
    <col min="2306" max="2306" width="32.7265625" style="3" bestFit="1" customWidth="1"/>
    <col min="2307" max="2308" width="8.7265625" style="3"/>
    <col min="2309" max="2309" width="7.7265625" style="3" bestFit="1" customWidth="1"/>
    <col min="2310" max="2310" width="3.81640625" style="3" bestFit="1" customWidth="1"/>
    <col min="2311" max="2560" width="8.7265625" style="3"/>
    <col min="2561" max="2561" width="5.7265625" style="3" customWidth="1"/>
    <col min="2562" max="2562" width="32.7265625" style="3" bestFit="1" customWidth="1"/>
    <col min="2563" max="2564" width="8.7265625" style="3"/>
    <col min="2565" max="2565" width="7.7265625" style="3" bestFit="1" customWidth="1"/>
    <col min="2566" max="2566" width="3.81640625" style="3" bestFit="1" customWidth="1"/>
    <col min="2567" max="2816" width="8.7265625" style="3"/>
    <col min="2817" max="2817" width="5.7265625" style="3" customWidth="1"/>
    <col min="2818" max="2818" width="32.7265625" style="3" bestFit="1" customWidth="1"/>
    <col min="2819" max="2820" width="8.7265625" style="3"/>
    <col min="2821" max="2821" width="7.7265625" style="3" bestFit="1" customWidth="1"/>
    <col min="2822" max="2822" width="3.81640625" style="3" bestFit="1" customWidth="1"/>
    <col min="2823" max="3072" width="8.7265625" style="3"/>
    <col min="3073" max="3073" width="5.7265625" style="3" customWidth="1"/>
    <col min="3074" max="3074" width="32.7265625" style="3" bestFit="1" customWidth="1"/>
    <col min="3075" max="3076" width="8.7265625" style="3"/>
    <col min="3077" max="3077" width="7.7265625" style="3" bestFit="1" customWidth="1"/>
    <col min="3078" max="3078" width="3.81640625" style="3" bestFit="1" customWidth="1"/>
    <col min="3079" max="3328" width="8.7265625" style="3"/>
    <col min="3329" max="3329" width="5.7265625" style="3" customWidth="1"/>
    <col min="3330" max="3330" width="32.7265625" style="3" bestFit="1" customWidth="1"/>
    <col min="3331" max="3332" width="8.7265625" style="3"/>
    <col min="3333" max="3333" width="7.7265625" style="3" bestFit="1" customWidth="1"/>
    <col min="3334" max="3334" width="3.81640625" style="3" bestFit="1" customWidth="1"/>
    <col min="3335" max="3584" width="8.7265625" style="3"/>
    <col min="3585" max="3585" width="5.7265625" style="3" customWidth="1"/>
    <col min="3586" max="3586" width="32.7265625" style="3" bestFit="1" customWidth="1"/>
    <col min="3587" max="3588" width="8.7265625" style="3"/>
    <col min="3589" max="3589" width="7.7265625" style="3" bestFit="1" customWidth="1"/>
    <col min="3590" max="3590" width="3.81640625" style="3" bestFit="1" customWidth="1"/>
    <col min="3591" max="3840" width="8.7265625" style="3"/>
    <col min="3841" max="3841" width="5.7265625" style="3" customWidth="1"/>
    <col min="3842" max="3842" width="32.7265625" style="3" bestFit="1" customWidth="1"/>
    <col min="3843" max="3844" width="8.7265625" style="3"/>
    <col min="3845" max="3845" width="7.7265625" style="3" bestFit="1" customWidth="1"/>
    <col min="3846" max="3846" width="3.81640625" style="3" bestFit="1" customWidth="1"/>
    <col min="3847" max="4096" width="8.7265625" style="3"/>
    <col min="4097" max="4097" width="5.7265625" style="3" customWidth="1"/>
    <col min="4098" max="4098" width="32.7265625" style="3" bestFit="1" customWidth="1"/>
    <col min="4099" max="4100" width="8.7265625" style="3"/>
    <col min="4101" max="4101" width="7.7265625" style="3" bestFit="1" customWidth="1"/>
    <col min="4102" max="4102" width="3.81640625" style="3" bestFit="1" customWidth="1"/>
    <col min="4103" max="4352" width="8.7265625" style="3"/>
    <col min="4353" max="4353" width="5.7265625" style="3" customWidth="1"/>
    <col min="4354" max="4354" width="32.7265625" style="3" bestFit="1" customWidth="1"/>
    <col min="4355" max="4356" width="8.7265625" style="3"/>
    <col min="4357" max="4357" width="7.7265625" style="3" bestFit="1" customWidth="1"/>
    <col min="4358" max="4358" width="3.81640625" style="3" bestFit="1" customWidth="1"/>
    <col min="4359" max="4608" width="8.7265625" style="3"/>
    <col min="4609" max="4609" width="5.7265625" style="3" customWidth="1"/>
    <col min="4610" max="4610" width="32.7265625" style="3" bestFit="1" customWidth="1"/>
    <col min="4611" max="4612" width="8.7265625" style="3"/>
    <col min="4613" max="4613" width="7.7265625" style="3" bestFit="1" customWidth="1"/>
    <col min="4614" max="4614" width="3.81640625" style="3" bestFit="1" customWidth="1"/>
    <col min="4615" max="4864" width="8.7265625" style="3"/>
    <col min="4865" max="4865" width="5.7265625" style="3" customWidth="1"/>
    <col min="4866" max="4866" width="32.7265625" style="3" bestFit="1" customWidth="1"/>
    <col min="4867" max="4868" width="8.7265625" style="3"/>
    <col min="4869" max="4869" width="7.7265625" style="3" bestFit="1" customWidth="1"/>
    <col min="4870" max="4870" width="3.81640625" style="3" bestFit="1" customWidth="1"/>
    <col min="4871" max="5120" width="8.7265625" style="3"/>
    <col min="5121" max="5121" width="5.7265625" style="3" customWidth="1"/>
    <col min="5122" max="5122" width="32.7265625" style="3" bestFit="1" customWidth="1"/>
    <col min="5123" max="5124" width="8.7265625" style="3"/>
    <col min="5125" max="5125" width="7.7265625" style="3" bestFit="1" customWidth="1"/>
    <col min="5126" max="5126" width="3.81640625" style="3" bestFit="1" customWidth="1"/>
    <col min="5127" max="5376" width="8.7265625" style="3"/>
    <col min="5377" max="5377" width="5.7265625" style="3" customWidth="1"/>
    <col min="5378" max="5378" width="32.7265625" style="3" bestFit="1" customWidth="1"/>
    <col min="5379" max="5380" width="8.7265625" style="3"/>
    <col min="5381" max="5381" width="7.7265625" style="3" bestFit="1" customWidth="1"/>
    <col min="5382" max="5382" width="3.81640625" style="3" bestFit="1" customWidth="1"/>
    <col min="5383" max="5632" width="8.7265625" style="3"/>
    <col min="5633" max="5633" width="5.7265625" style="3" customWidth="1"/>
    <col min="5634" max="5634" width="32.7265625" style="3" bestFit="1" customWidth="1"/>
    <col min="5635" max="5636" width="8.7265625" style="3"/>
    <col min="5637" max="5637" width="7.7265625" style="3" bestFit="1" customWidth="1"/>
    <col min="5638" max="5638" width="3.81640625" style="3" bestFit="1" customWidth="1"/>
    <col min="5639" max="5888" width="8.7265625" style="3"/>
    <col min="5889" max="5889" width="5.7265625" style="3" customWidth="1"/>
    <col min="5890" max="5890" width="32.7265625" style="3" bestFit="1" customWidth="1"/>
    <col min="5891" max="5892" width="8.7265625" style="3"/>
    <col min="5893" max="5893" width="7.7265625" style="3" bestFit="1" customWidth="1"/>
    <col min="5894" max="5894" width="3.81640625" style="3" bestFit="1" customWidth="1"/>
    <col min="5895" max="6144" width="8.7265625" style="3"/>
    <col min="6145" max="6145" width="5.7265625" style="3" customWidth="1"/>
    <col min="6146" max="6146" width="32.7265625" style="3" bestFit="1" customWidth="1"/>
    <col min="6147" max="6148" width="8.7265625" style="3"/>
    <col min="6149" max="6149" width="7.7265625" style="3" bestFit="1" customWidth="1"/>
    <col min="6150" max="6150" width="3.81640625" style="3" bestFit="1" customWidth="1"/>
    <col min="6151" max="6400" width="8.7265625" style="3"/>
    <col min="6401" max="6401" width="5.7265625" style="3" customWidth="1"/>
    <col min="6402" max="6402" width="32.7265625" style="3" bestFit="1" customWidth="1"/>
    <col min="6403" max="6404" width="8.7265625" style="3"/>
    <col min="6405" max="6405" width="7.7265625" style="3" bestFit="1" customWidth="1"/>
    <col min="6406" max="6406" width="3.81640625" style="3" bestFit="1" customWidth="1"/>
    <col min="6407" max="6656" width="8.7265625" style="3"/>
    <col min="6657" max="6657" width="5.7265625" style="3" customWidth="1"/>
    <col min="6658" max="6658" width="32.7265625" style="3" bestFit="1" customWidth="1"/>
    <col min="6659" max="6660" width="8.7265625" style="3"/>
    <col min="6661" max="6661" width="7.7265625" style="3" bestFit="1" customWidth="1"/>
    <col min="6662" max="6662" width="3.81640625" style="3" bestFit="1" customWidth="1"/>
    <col min="6663" max="6912" width="8.7265625" style="3"/>
    <col min="6913" max="6913" width="5.7265625" style="3" customWidth="1"/>
    <col min="6914" max="6914" width="32.7265625" style="3" bestFit="1" customWidth="1"/>
    <col min="6915" max="6916" width="8.7265625" style="3"/>
    <col min="6917" max="6917" width="7.7265625" style="3" bestFit="1" customWidth="1"/>
    <col min="6918" max="6918" width="3.81640625" style="3" bestFit="1" customWidth="1"/>
    <col min="6919" max="7168" width="8.7265625" style="3"/>
    <col min="7169" max="7169" width="5.7265625" style="3" customWidth="1"/>
    <col min="7170" max="7170" width="32.7265625" style="3" bestFit="1" customWidth="1"/>
    <col min="7171" max="7172" width="8.7265625" style="3"/>
    <col min="7173" max="7173" width="7.7265625" style="3" bestFit="1" customWidth="1"/>
    <col min="7174" max="7174" width="3.81640625" style="3" bestFit="1" customWidth="1"/>
    <col min="7175" max="7424" width="8.7265625" style="3"/>
    <col min="7425" max="7425" width="5.7265625" style="3" customWidth="1"/>
    <col min="7426" max="7426" width="32.7265625" style="3" bestFit="1" customWidth="1"/>
    <col min="7427" max="7428" width="8.7265625" style="3"/>
    <col min="7429" max="7429" width="7.7265625" style="3" bestFit="1" customWidth="1"/>
    <col min="7430" max="7430" width="3.81640625" style="3" bestFit="1" customWidth="1"/>
    <col min="7431" max="7680" width="8.7265625" style="3"/>
    <col min="7681" max="7681" width="5.7265625" style="3" customWidth="1"/>
    <col min="7682" max="7682" width="32.7265625" style="3" bestFit="1" customWidth="1"/>
    <col min="7683" max="7684" width="8.7265625" style="3"/>
    <col min="7685" max="7685" width="7.7265625" style="3" bestFit="1" customWidth="1"/>
    <col min="7686" max="7686" width="3.81640625" style="3" bestFit="1" customWidth="1"/>
    <col min="7687" max="7936" width="8.7265625" style="3"/>
    <col min="7937" max="7937" width="5.7265625" style="3" customWidth="1"/>
    <col min="7938" max="7938" width="32.7265625" style="3" bestFit="1" customWidth="1"/>
    <col min="7939" max="7940" width="8.7265625" style="3"/>
    <col min="7941" max="7941" width="7.7265625" style="3" bestFit="1" customWidth="1"/>
    <col min="7942" max="7942" width="3.81640625" style="3" bestFit="1" customWidth="1"/>
    <col min="7943" max="8192" width="8.7265625" style="3"/>
    <col min="8193" max="8193" width="5.7265625" style="3" customWidth="1"/>
    <col min="8194" max="8194" width="32.7265625" style="3" bestFit="1" customWidth="1"/>
    <col min="8195" max="8196" width="8.7265625" style="3"/>
    <col min="8197" max="8197" width="7.7265625" style="3" bestFit="1" customWidth="1"/>
    <col min="8198" max="8198" width="3.81640625" style="3" bestFit="1" customWidth="1"/>
    <col min="8199" max="8448" width="8.7265625" style="3"/>
    <col min="8449" max="8449" width="5.7265625" style="3" customWidth="1"/>
    <col min="8450" max="8450" width="32.7265625" style="3" bestFit="1" customWidth="1"/>
    <col min="8451" max="8452" width="8.7265625" style="3"/>
    <col min="8453" max="8453" width="7.7265625" style="3" bestFit="1" customWidth="1"/>
    <col min="8454" max="8454" width="3.81640625" style="3" bestFit="1" customWidth="1"/>
    <col min="8455" max="8704" width="8.7265625" style="3"/>
    <col min="8705" max="8705" width="5.7265625" style="3" customWidth="1"/>
    <col min="8706" max="8706" width="32.7265625" style="3" bestFit="1" customWidth="1"/>
    <col min="8707" max="8708" width="8.7265625" style="3"/>
    <col min="8709" max="8709" width="7.7265625" style="3" bestFit="1" customWidth="1"/>
    <col min="8710" max="8710" width="3.81640625" style="3" bestFit="1" customWidth="1"/>
    <col min="8711" max="8960" width="8.7265625" style="3"/>
    <col min="8961" max="8961" width="5.7265625" style="3" customWidth="1"/>
    <col min="8962" max="8962" width="32.7265625" style="3" bestFit="1" customWidth="1"/>
    <col min="8963" max="8964" width="8.7265625" style="3"/>
    <col min="8965" max="8965" width="7.7265625" style="3" bestFit="1" customWidth="1"/>
    <col min="8966" max="8966" width="3.81640625" style="3" bestFit="1" customWidth="1"/>
    <col min="8967" max="9216" width="8.7265625" style="3"/>
    <col min="9217" max="9217" width="5.7265625" style="3" customWidth="1"/>
    <col min="9218" max="9218" width="32.7265625" style="3" bestFit="1" customWidth="1"/>
    <col min="9219" max="9220" width="8.7265625" style="3"/>
    <col min="9221" max="9221" width="7.7265625" style="3" bestFit="1" customWidth="1"/>
    <col min="9222" max="9222" width="3.81640625" style="3" bestFit="1" customWidth="1"/>
    <col min="9223" max="9472" width="8.7265625" style="3"/>
    <col min="9473" max="9473" width="5.7265625" style="3" customWidth="1"/>
    <col min="9474" max="9474" width="32.7265625" style="3" bestFit="1" customWidth="1"/>
    <col min="9475" max="9476" width="8.7265625" style="3"/>
    <col min="9477" max="9477" width="7.7265625" style="3" bestFit="1" customWidth="1"/>
    <col min="9478" max="9478" width="3.81640625" style="3" bestFit="1" customWidth="1"/>
    <col min="9479" max="9728" width="8.7265625" style="3"/>
    <col min="9729" max="9729" width="5.7265625" style="3" customWidth="1"/>
    <col min="9730" max="9730" width="32.7265625" style="3" bestFit="1" customWidth="1"/>
    <col min="9731" max="9732" width="8.7265625" style="3"/>
    <col min="9733" max="9733" width="7.7265625" style="3" bestFit="1" customWidth="1"/>
    <col min="9734" max="9734" width="3.81640625" style="3" bestFit="1" customWidth="1"/>
    <col min="9735" max="9984" width="8.7265625" style="3"/>
    <col min="9985" max="9985" width="5.7265625" style="3" customWidth="1"/>
    <col min="9986" max="9986" width="32.7265625" style="3" bestFit="1" customWidth="1"/>
    <col min="9987" max="9988" width="8.7265625" style="3"/>
    <col min="9989" max="9989" width="7.7265625" style="3" bestFit="1" customWidth="1"/>
    <col min="9990" max="9990" width="3.81640625" style="3" bestFit="1" customWidth="1"/>
    <col min="9991" max="10240" width="8.7265625" style="3"/>
    <col min="10241" max="10241" width="5.7265625" style="3" customWidth="1"/>
    <col min="10242" max="10242" width="32.7265625" style="3" bestFit="1" customWidth="1"/>
    <col min="10243" max="10244" width="8.7265625" style="3"/>
    <col min="10245" max="10245" width="7.7265625" style="3" bestFit="1" customWidth="1"/>
    <col min="10246" max="10246" width="3.81640625" style="3" bestFit="1" customWidth="1"/>
    <col min="10247" max="10496" width="8.7265625" style="3"/>
    <col min="10497" max="10497" width="5.7265625" style="3" customWidth="1"/>
    <col min="10498" max="10498" width="32.7265625" style="3" bestFit="1" customWidth="1"/>
    <col min="10499" max="10500" width="8.7265625" style="3"/>
    <col min="10501" max="10501" width="7.7265625" style="3" bestFit="1" customWidth="1"/>
    <col min="10502" max="10502" width="3.81640625" style="3" bestFit="1" customWidth="1"/>
    <col min="10503" max="10752" width="8.7265625" style="3"/>
    <col min="10753" max="10753" width="5.7265625" style="3" customWidth="1"/>
    <col min="10754" max="10754" width="32.7265625" style="3" bestFit="1" customWidth="1"/>
    <col min="10755" max="10756" width="8.7265625" style="3"/>
    <col min="10757" max="10757" width="7.7265625" style="3" bestFit="1" customWidth="1"/>
    <col min="10758" max="10758" width="3.81640625" style="3" bestFit="1" customWidth="1"/>
    <col min="10759" max="11008" width="8.7265625" style="3"/>
    <col min="11009" max="11009" width="5.7265625" style="3" customWidth="1"/>
    <col min="11010" max="11010" width="32.7265625" style="3" bestFit="1" customWidth="1"/>
    <col min="11011" max="11012" width="8.7265625" style="3"/>
    <col min="11013" max="11013" width="7.7265625" style="3" bestFit="1" customWidth="1"/>
    <col min="11014" max="11014" width="3.81640625" style="3" bestFit="1" customWidth="1"/>
    <col min="11015" max="11264" width="8.7265625" style="3"/>
    <col min="11265" max="11265" width="5.7265625" style="3" customWidth="1"/>
    <col min="11266" max="11266" width="32.7265625" style="3" bestFit="1" customWidth="1"/>
    <col min="11267" max="11268" width="8.7265625" style="3"/>
    <col min="11269" max="11269" width="7.7265625" style="3" bestFit="1" customWidth="1"/>
    <col min="11270" max="11270" width="3.81640625" style="3" bestFit="1" customWidth="1"/>
    <col min="11271" max="11520" width="8.7265625" style="3"/>
    <col min="11521" max="11521" width="5.7265625" style="3" customWidth="1"/>
    <col min="11522" max="11522" width="32.7265625" style="3" bestFit="1" customWidth="1"/>
    <col min="11523" max="11524" width="8.7265625" style="3"/>
    <col min="11525" max="11525" width="7.7265625" style="3" bestFit="1" customWidth="1"/>
    <col min="11526" max="11526" width="3.81640625" style="3" bestFit="1" customWidth="1"/>
    <col min="11527" max="11776" width="8.7265625" style="3"/>
    <col min="11777" max="11777" width="5.7265625" style="3" customWidth="1"/>
    <col min="11778" max="11778" width="32.7265625" style="3" bestFit="1" customWidth="1"/>
    <col min="11779" max="11780" width="8.7265625" style="3"/>
    <col min="11781" max="11781" width="7.7265625" style="3" bestFit="1" customWidth="1"/>
    <col min="11782" max="11782" width="3.81640625" style="3" bestFit="1" customWidth="1"/>
    <col min="11783" max="12032" width="8.7265625" style="3"/>
    <col min="12033" max="12033" width="5.7265625" style="3" customWidth="1"/>
    <col min="12034" max="12034" width="32.7265625" style="3" bestFit="1" customWidth="1"/>
    <col min="12035" max="12036" width="8.7265625" style="3"/>
    <col min="12037" max="12037" width="7.7265625" style="3" bestFit="1" customWidth="1"/>
    <col min="12038" max="12038" width="3.81640625" style="3" bestFit="1" customWidth="1"/>
    <col min="12039" max="12288" width="8.7265625" style="3"/>
    <col min="12289" max="12289" width="5.7265625" style="3" customWidth="1"/>
    <col min="12290" max="12290" width="32.7265625" style="3" bestFit="1" customWidth="1"/>
    <col min="12291" max="12292" width="8.7265625" style="3"/>
    <col min="12293" max="12293" width="7.7265625" style="3" bestFit="1" customWidth="1"/>
    <col min="12294" max="12294" width="3.81640625" style="3" bestFit="1" customWidth="1"/>
    <col min="12295" max="12544" width="8.7265625" style="3"/>
    <col min="12545" max="12545" width="5.7265625" style="3" customWidth="1"/>
    <col min="12546" max="12546" width="32.7265625" style="3" bestFit="1" customWidth="1"/>
    <col min="12547" max="12548" width="8.7265625" style="3"/>
    <col min="12549" max="12549" width="7.7265625" style="3" bestFit="1" customWidth="1"/>
    <col min="12550" max="12550" width="3.81640625" style="3" bestFit="1" customWidth="1"/>
    <col min="12551" max="12800" width="8.7265625" style="3"/>
    <col min="12801" max="12801" width="5.7265625" style="3" customWidth="1"/>
    <col min="12802" max="12802" width="32.7265625" style="3" bestFit="1" customWidth="1"/>
    <col min="12803" max="12804" width="8.7265625" style="3"/>
    <col min="12805" max="12805" width="7.7265625" style="3" bestFit="1" customWidth="1"/>
    <col min="12806" max="12806" width="3.81640625" style="3" bestFit="1" customWidth="1"/>
    <col min="12807" max="13056" width="8.7265625" style="3"/>
    <col min="13057" max="13057" width="5.7265625" style="3" customWidth="1"/>
    <col min="13058" max="13058" width="32.7265625" style="3" bestFit="1" customWidth="1"/>
    <col min="13059" max="13060" width="8.7265625" style="3"/>
    <col min="13061" max="13061" width="7.7265625" style="3" bestFit="1" customWidth="1"/>
    <col min="13062" max="13062" width="3.81640625" style="3" bestFit="1" customWidth="1"/>
    <col min="13063" max="13312" width="8.7265625" style="3"/>
    <col min="13313" max="13313" width="5.7265625" style="3" customWidth="1"/>
    <col min="13314" max="13314" width="32.7265625" style="3" bestFit="1" customWidth="1"/>
    <col min="13315" max="13316" width="8.7265625" style="3"/>
    <col min="13317" max="13317" width="7.7265625" style="3" bestFit="1" customWidth="1"/>
    <col min="13318" max="13318" width="3.81640625" style="3" bestFit="1" customWidth="1"/>
    <col min="13319" max="13568" width="8.7265625" style="3"/>
    <col min="13569" max="13569" width="5.7265625" style="3" customWidth="1"/>
    <col min="13570" max="13570" width="32.7265625" style="3" bestFit="1" customWidth="1"/>
    <col min="13571" max="13572" width="8.7265625" style="3"/>
    <col min="13573" max="13573" width="7.7265625" style="3" bestFit="1" customWidth="1"/>
    <col min="13574" max="13574" width="3.81640625" style="3" bestFit="1" customWidth="1"/>
    <col min="13575" max="13824" width="8.7265625" style="3"/>
    <col min="13825" max="13825" width="5.7265625" style="3" customWidth="1"/>
    <col min="13826" max="13826" width="32.7265625" style="3" bestFit="1" customWidth="1"/>
    <col min="13827" max="13828" width="8.7265625" style="3"/>
    <col min="13829" max="13829" width="7.7265625" style="3" bestFit="1" customWidth="1"/>
    <col min="13830" max="13830" width="3.81640625" style="3" bestFit="1" customWidth="1"/>
    <col min="13831" max="14080" width="8.7265625" style="3"/>
    <col min="14081" max="14081" width="5.7265625" style="3" customWidth="1"/>
    <col min="14082" max="14082" width="32.7265625" style="3" bestFit="1" customWidth="1"/>
    <col min="14083" max="14084" width="8.7265625" style="3"/>
    <col min="14085" max="14085" width="7.7265625" style="3" bestFit="1" customWidth="1"/>
    <col min="14086" max="14086" width="3.81640625" style="3" bestFit="1" customWidth="1"/>
    <col min="14087" max="14336" width="8.7265625" style="3"/>
    <col min="14337" max="14337" width="5.7265625" style="3" customWidth="1"/>
    <col min="14338" max="14338" width="32.7265625" style="3" bestFit="1" customWidth="1"/>
    <col min="14339" max="14340" width="8.7265625" style="3"/>
    <col min="14341" max="14341" width="7.7265625" style="3" bestFit="1" customWidth="1"/>
    <col min="14342" max="14342" width="3.81640625" style="3" bestFit="1" customWidth="1"/>
    <col min="14343" max="14592" width="8.7265625" style="3"/>
    <col min="14593" max="14593" width="5.7265625" style="3" customWidth="1"/>
    <col min="14594" max="14594" width="32.7265625" style="3" bestFit="1" customWidth="1"/>
    <col min="14595" max="14596" width="8.7265625" style="3"/>
    <col min="14597" max="14597" width="7.7265625" style="3" bestFit="1" customWidth="1"/>
    <col min="14598" max="14598" width="3.81640625" style="3" bestFit="1" customWidth="1"/>
    <col min="14599" max="14848" width="8.7265625" style="3"/>
    <col min="14849" max="14849" width="5.7265625" style="3" customWidth="1"/>
    <col min="14850" max="14850" width="32.7265625" style="3" bestFit="1" customWidth="1"/>
    <col min="14851" max="14852" width="8.7265625" style="3"/>
    <col min="14853" max="14853" width="7.7265625" style="3" bestFit="1" customWidth="1"/>
    <col min="14854" max="14854" width="3.81640625" style="3" bestFit="1" customWidth="1"/>
    <col min="14855" max="15104" width="8.7265625" style="3"/>
    <col min="15105" max="15105" width="5.7265625" style="3" customWidth="1"/>
    <col min="15106" max="15106" width="32.7265625" style="3" bestFit="1" customWidth="1"/>
    <col min="15107" max="15108" width="8.7265625" style="3"/>
    <col min="15109" max="15109" width="7.7265625" style="3" bestFit="1" customWidth="1"/>
    <col min="15110" max="15110" width="3.81640625" style="3" bestFit="1" customWidth="1"/>
    <col min="15111" max="15360" width="8.7265625" style="3"/>
    <col min="15361" max="15361" width="5.7265625" style="3" customWidth="1"/>
    <col min="15362" max="15362" width="32.7265625" style="3" bestFit="1" customWidth="1"/>
    <col min="15363" max="15364" width="8.7265625" style="3"/>
    <col min="15365" max="15365" width="7.7265625" style="3" bestFit="1" customWidth="1"/>
    <col min="15366" max="15366" width="3.81640625" style="3" bestFit="1" customWidth="1"/>
    <col min="15367" max="15616" width="8.7265625" style="3"/>
    <col min="15617" max="15617" width="5.7265625" style="3" customWidth="1"/>
    <col min="15618" max="15618" width="32.7265625" style="3" bestFit="1" customWidth="1"/>
    <col min="15619" max="15620" width="8.7265625" style="3"/>
    <col min="15621" max="15621" width="7.7265625" style="3" bestFit="1" customWidth="1"/>
    <col min="15622" max="15622" width="3.81640625" style="3" bestFit="1" customWidth="1"/>
    <col min="15623" max="15872" width="8.7265625" style="3"/>
    <col min="15873" max="15873" width="5.7265625" style="3" customWidth="1"/>
    <col min="15874" max="15874" width="32.7265625" style="3" bestFit="1" customWidth="1"/>
    <col min="15875" max="15876" width="8.7265625" style="3"/>
    <col min="15877" max="15877" width="7.7265625" style="3" bestFit="1" customWidth="1"/>
    <col min="15878" max="15878" width="3.81640625" style="3" bestFit="1" customWidth="1"/>
    <col min="15879" max="16128" width="8.7265625" style="3"/>
    <col min="16129" max="16129" width="5.7265625" style="3" customWidth="1"/>
    <col min="16130" max="16130" width="32.7265625" style="3" bestFit="1" customWidth="1"/>
    <col min="16131" max="16132" width="8.7265625" style="3"/>
    <col min="16133" max="16133" width="7.7265625" style="3" bestFit="1" customWidth="1"/>
    <col min="16134" max="16134" width="3.81640625" style="3" bestFit="1" customWidth="1"/>
    <col min="16135" max="16384" width="8.7265625" style="3"/>
  </cols>
  <sheetData>
    <row r="1" spans="1:6" ht="15.5" x14ac:dyDescent="0.35">
      <c r="A1" s="2" t="s">
        <v>859</v>
      </c>
    </row>
    <row r="2" spans="1:6" x14ac:dyDescent="0.35">
      <c r="A2" s="4" t="s">
        <v>860</v>
      </c>
    </row>
    <row r="3" spans="1:6" ht="16" thickBot="1" x14ac:dyDescent="0.4">
      <c r="A3" s="2"/>
      <c r="B3" s="2"/>
      <c r="C3" s="5" t="s">
        <v>861</v>
      </c>
      <c r="D3" s="5" t="s">
        <v>862</v>
      </c>
      <c r="E3" s="3" t="s">
        <v>863</v>
      </c>
    </row>
    <row r="4" spans="1:6" ht="15.5" x14ac:dyDescent="0.35">
      <c r="A4" s="6">
        <v>1</v>
      </c>
      <c r="B4" s="7" t="s">
        <v>864</v>
      </c>
      <c r="C4" s="8"/>
      <c r="D4" s="9"/>
      <c r="E4" s="9">
        <f t="shared" ref="E4:E33" si="0">SUM(C4:D4)</f>
        <v>0</v>
      </c>
      <c r="F4" s="10" t="s">
        <v>865</v>
      </c>
    </row>
    <row r="5" spans="1:6" ht="15.5" x14ac:dyDescent="0.35">
      <c r="A5" s="11">
        <v>2</v>
      </c>
      <c r="B5" s="12" t="s">
        <v>866</v>
      </c>
      <c r="C5" s="13"/>
      <c r="D5" s="14"/>
      <c r="E5" s="15">
        <f t="shared" si="0"/>
        <v>0</v>
      </c>
      <c r="F5" s="16" t="s">
        <v>865</v>
      </c>
    </row>
    <row r="6" spans="1:6" ht="15.5" x14ac:dyDescent="0.35">
      <c r="A6" s="17">
        <v>3</v>
      </c>
      <c r="B6" s="18" t="s">
        <v>867</v>
      </c>
      <c r="C6" s="19"/>
      <c r="D6" s="20"/>
      <c r="E6" s="21">
        <f t="shared" si="0"/>
        <v>0</v>
      </c>
      <c r="F6" s="22" t="s">
        <v>865</v>
      </c>
    </row>
    <row r="7" spans="1:6" ht="15.5" x14ac:dyDescent="0.35">
      <c r="A7" s="17">
        <v>4</v>
      </c>
      <c r="B7" s="18" t="s">
        <v>868</v>
      </c>
      <c r="C7" s="19"/>
      <c r="D7" s="20"/>
      <c r="E7" s="21">
        <f t="shared" si="0"/>
        <v>0</v>
      </c>
      <c r="F7" s="22" t="s">
        <v>865</v>
      </c>
    </row>
    <row r="8" spans="1:6" ht="15.5" x14ac:dyDescent="0.35">
      <c r="A8" s="17">
        <v>5</v>
      </c>
      <c r="B8" s="18" t="s">
        <v>869</v>
      </c>
      <c r="C8" s="23"/>
      <c r="D8" s="24"/>
      <c r="E8" s="21">
        <f t="shared" si="0"/>
        <v>0</v>
      </c>
      <c r="F8" s="22" t="s">
        <v>865</v>
      </c>
    </row>
    <row r="9" spans="1:6" ht="15.5" x14ac:dyDescent="0.35">
      <c r="A9" s="17">
        <v>6</v>
      </c>
      <c r="B9" s="18" t="s">
        <v>870</v>
      </c>
      <c r="C9" s="19"/>
      <c r="D9" s="20"/>
      <c r="E9" s="21">
        <f t="shared" si="0"/>
        <v>0</v>
      </c>
      <c r="F9" s="22" t="s">
        <v>865</v>
      </c>
    </row>
    <row r="10" spans="1:6" ht="15.5" x14ac:dyDescent="0.35">
      <c r="A10" s="17">
        <v>7</v>
      </c>
      <c r="B10" s="18" t="s">
        <v>871</v>
      </c>
      <c r="C10" s="19"/>
      <c r="D10" s="20"/>
      <c r="E10" s="21">
        <f t="shared" si="0"/>
        <v>0</v>
      </c>
      <c r="F10" s="22" t="s">
        <v>865</v>
      </c>
    </row>
    <row r="11" spans="1:6" ht="15.5" x14ac:dyDescent="0.35">
      <c r="A11" s="17">
        <v>8</v>
      </c>
      <c r="B11" s="18" t="s">
        <v>872</v>
      </c>
      <c r="C11" s="19"/>
      <c r="D11" s="20"/>
      <c r="E11" s="21">
        <f t="shared" si="0"/>
        <v>0</v>
      </c>
      <c r="F11" s="22" t="s">
        <v>865</v>
      </c>
    </row>
    <row r="12" spans="1:6" ht="15.5" x14ac:dyDescent="0.35">
      <c r="A12" s="17">
        <v>9</v>
      </c>
      <c r="B12" s="18" t="s">
        <v>873</v>
      </c>
      <c r="C12" s="19"/>
      <c r="D12" s="20"/>
      <c r="E12" s="21">
        <f t="shared" si="0"/>
        <v>0</v>
      </c>
      <c r="F12" s="22" t="s">
        <v>865</v>
      </c>
    </row>
    <row r="13" spans="1:6" ht="15.5" x14ac:dyDescent="0.35">
      <c r="A13" s="17">
        <v>10</v>
      </c>
      <c r="B13" s="18" t="s">
        <v>874</v>
      </c>
      <c r="C13" s="19"/>
      <c r="D13" s="20"/>
      <c r="E13" s="21">
        <f t="shared" si="0"/>
        <v>0</v>
      </c>
      <c r="F13" s="22" t="s">
        <v>865</v>
      </c>
    </row>
    <row r="14" spans="1:6" ht="15.5" x14ac:dyDescent="0.35">
      <c r="A14" s="17">
        <v>11</v>
      </c>
      <c r="B14" s="18" t="s">
        <v>875</v>
      </c>
      <c r="C14" s="13"/>
      <c r="D14" s="14"/>
      <c r="E14" s="21">
        <f t="shared" si="0"/>
        <v>0</v>
      </c>
      <c r="F14" s="22" t="s">
        <v>865</v>
      </c>
    </row>
    <row r="15" spans="1:6" ht="15.5" x14ac:dyDescent="0.35">
      <c r="A15" s="17">
        <v>12</v>
      </c>
      <c r="B15" s="18" t="s">
        <v>876</v>
      </c>
      <c r="C15" s="19"/>
      <c r="D15" s="20"/>
      <c r="E15" s="21">
        <f t="shared" si="0"/>
        <v>0</v>
      </c>
      <c r="F15" s="22" t="s">
        <v>865</v>
      </c>
    </row>
    <row r="16" spans="1:6" ht="15.5" x14ac:dyDescent="0.35">
      <c r="A16" s="17">
        <v>13</v>
      </c>
      <c r="B16" s="18" t="s">
        <v>877</v>
      </c>
      <c r="C16" s="19"/>
      <c r="D16" s="20"/>
      <c r="E16" s="21">
        <f t="shared" si="0"/>
        <v>0</v>
      </c>
      <c r="F16" s="22" t="s">
        <v>865</v>
      </c>
    </row>
    <row r="17" spans="1:7" ht="15.5" x14ac:dyDescent="0.35">
      <c r="A17" s="17">
        <v>14</v>
      </c>
      <c r="B17" s="18" t="s">
        <v>878</v>
      </c>
      <c r="C17" s="19"/>
      <c r="D17" s="20"/>
      <c r="E17" s="21">
        <f t="shared" si="0"/>
        <v>0</v>
      </c>
      <c r="F17" s="22" t="s">
        <v>865</v>
      </c>
    </row>
    <row r="18" spans="1:7" ht="15.5" x14ac:dyDescent="0.35">
      <c r="A18" s="17">
        <v>15</v>
      </c>
      <c r="B18" s="18" t="s">
        <v>879</v>
      </c>
      <c r="C18" s="13"/>
      <c r="D18" s="14"/>
      <c r="E18" s="21">
        <f t="shared" si="0"/>
        <v>0</v>
      </c>
      <c r="F18" s="22" t="s">
        <v>865</v>
      </c>
    </row>
    <row r="19" spans="1:7" ht="15.5" x14ac:dyDescent="0.35">
      <c r="A19" s="17">
        <v>16</v>
      </c>
      <c r="B19" s="18" t="s">
        <v>880</v>
      </c>
      <c r="C19" s="19"/>
      <c r="D19" s="20"/>
      <c r="E19" s="21">
        <f t="shared" si="0"/>
        <v>0</v>
      </c>
      <c r="F19" s="22" t="s">
        <v>865</v>
      </c>
    </row>
    <row r="20" spans="1:7" ht="15.5" x14ac:dyDescent="0.35">
      <c r="A20" s="17">
        <v>17</v>
      </c>
      <c r="B20" s="18" t="s">
        <v>881</v>
      </c>
      <c r="C20" s="25"/>
      <c r="D20" s="15"/>
      <c r="E20" s="21">
        <f t="shared" si="0"/>
        <v>0</v>
      </c>
      <c r="F20" s="22" t="s">
        <v>865</v>
      </c>
    </row>
    <row r="21" spans="1:7" ht="15.5" x14ac:dyDescent="0.35">
      <c r="A21" s="17">
        <v>18</v>
      </c>
      <c r="B21" s="18" t="s">
        <v>882</v>
      </c>
      <c r="C21" s="19"/>
      <c r="D21" s="20"/>
      <c r="E21" s="21">
        <f t="shared" si="0"/>
        <v>0</v>
      </c>
      <c r="F21" s="22" t="s">
        <v>865</v>
      </c>
    </row>
    <row r="22" spans="1:7" ht="15.5" x14ac:dyDescent="0.35">
      <c r="A22" s="17">
        <v>19</v>
      </c>
      <c r="B22" s="18" t="s">
        <v>883</v>
      </c>
      <c r="C22" s="19"/>
      <c r="D22" s="20"/>
      <c r="E22" s="21">
        <f t="shared" si="0"/>
        <v>0</v>
      </c>
      <c r="F22" s="22" t="s">
        <v>865</v>
      </c>
    </row>
    <row r="23" spans="1:7" ht="15.5" x14ac:dyDescent="0.35">
      <c r="A23" s="17">
        <v>20</v>
      </c>
      <c r="B23" s="18" t="s">
        <v>884</v>
      </c>
      <c r="C23" s="19"/>
      <c r="D23" s="20"/>
      <c r="E23" s="21">
        <f t="shared" si="0"/>
        <v>0</v>
      </c>
      <c r="F23" s="22" t="s">
        <v>865</v>
      </c>
    </row>
    <row r="24" spans="1:7" ht="15.5" x14ac:dyDescent="0.35">
      <c r="A24" s="17">
        <v>21</v>
      </c>
      <c r="B24" s="18" t="s">
        <v>885</v>
      </c>
      <c r="C24" s="19"/>
      <c r="D24" s="20"/>
      <c r="E24" s="21">
        <f t="shared" si="0"/>
        <v>0</v>
      </c>
      <c r="F24" s="22" t="s">
        <v>865</v>
      </c>
    </row>
    <row r="25" spans="1:7" ht="15.5" x14ac:dyDescent="0.35">
      <c r="A25" s="17">
        <v>22</v>
      </c>
      <c r="B25" s="18" t="s">
        <v>886</v>
      </c>
      <c r="C25" s="19"/>
      <c r="D25" s="20"/>
      <c r="E25" s="21">
        <f t="shared" si="0"/>
        <v>0</v>
      </c>
      <c r="F25" s="22" t="s">
        <v>865</v>
      </c>
      <c r="G25" s="26"/>
    </row>
    <row r="26" spans="1:7" ht="15.5" x14ac:dyDescent="0.35">
      <c r="A26" s="17">
        <v>23</v>
      </c>
      <c r="B26" s="18" t="s">
        <v>887</v>
      </c>
      <c r="C26" s="19"/>
      <c r="D26" s="20"/>
      <c r="E26" s="21">
        <f t="shared" si="0"/>
        <v>0</v>
      </c>
      <c r="F26" s="22" t="s">
        <v>865</v>
      </c>
    </row>
    <row r="27" spans="1:7" ht="15.5" x14ac:dyDescent="0.35">
      <c r="A27" s="17">
        <v>24</v>
      </c>
      <c r="B27" s="18" t="s">
        <v>888</v>
      </c>
      <c r="C27" s="27"/>
      <c r="D27" s="28"/>
      <c r="E27" s="21">
        <f t="shared" si="0"/>
        <v>0</v>
      </c>
      <c r="F27" s="22" t="s">
        <v>865</v>
      </c>
    </row>
    <row r="28" spans="1:7" ht="15.5" x14ac:dyDescent="0.35">
      <c r="A28" s="17">
        <v>25</v>
      </c>
      <c r="B28" s="18" t="s">
        <v>889</v>
      </c>
      <c r="C28" s="29"/>
      <c r="D28" s="30"/>
      <c r="E28" s="21">
        <f t="shared" si="0"/>
        <v>0</v>
      </c>
      <c r="F28" s="22" t="s">
        <v>865</v>
      </c>
    </row>
    <row r="29" spans="1:7" ht="15.5" x14ac:dyDescent="0.35">
      <c r="A29" s="17">
        <v>26</v>
      </c>
      <c r="B29" s="18" t="s">
        <v>890</v>
      </c>
      <c r="C29" s="29"/>
      <c r="D29" s="30"/>
      <c r="E29" s="21">
        <f t="shared" si="0"/>
        <v>0</v>
      </c>
      <c r="F29" s="22" t="s">
        <v>865</v>
      </c>
    </row>
    <row r="30" spans="1:7" ht="15.5" x14ac:dyDescent="0.35">
      <c r="A30" s="17">
        <v>27</v>
      </c>
      <c r="B30" s="18" t="s">
        <v>891</v>
      </c>
      <c r="C30" s="19"/>
      <c r="D30" s="20"/>
      <c r="E30" s="21">
        <f t="shared" si="0"/>
        <v>0</v>
      </c>
      <c r="F30" s="22" t="s">
        <v>865</v>
      </c>
    </row>
    <row r="31" spans="1:7" ht="15.5" x14ac:dyDescent="0.35">
      <c r="A31" s="17">
        <v>28</v>
      </c>
      <c r="B31" s="18" t="s">
        <v>892</v>
      </c>
      <c r="C31" s="31"/>
      <c r="D31" s="30"/>
      <c r="E31" s="21">
        <f t="shared" si="0"/>
        <v>0</v>
      </c>
      <c r="F31" s="22" t="s">
        <v>865</v>
      </c>
    </row>
    <row r="32" spans="1:7" ht="15.5" x14ac:dyDescent="0.35">
      <c r="A32" s="17">
        <v>29</v>
      </c>
      <c r="B32" s="32"/>
      <c r="C32" s="33"/>
      <c r="D32" s="34"/>
      <c r="E32" s="21">
        <f t="shared" si="0"/>
        <v>0</v>
      </c>
      <c r="F32" s="22" t="s">
        <v>865</v>
      </c>
    </row>
    <row r="33" spans="1:6" ht="16" thickBot="1" x14ac:dyDescent="0.4">
      <c r="A33" s="35">
        <v>30</v>
      </c>
      <c r="B33" s="36" t="s">
        <v>893</v>
      </c>
      <c r="C33" s="33"/>
      <c r="D33" s="34"/>
      <c r="E33" s="21">
        <f t="shared" si="0"/>
        <v>0</v>
      </c>
      <c r="F33" s="37" t="s">
        <v>865</v>
      </c>
    </row>
    <row r="34" spans="1:6" ht="15" thickBot="1" x14ac:dyDescent="0.4">
      <c r="C34" s="38">
        <f>SUM(C4:C33)</f>
        <v>0</v>
      </c>
      <c r="D34" s="38">
        <f>SUM(D4:D33)</f>
        <v>0</v>
      </c>
      <c r="E34" s="39">
        <f>SUM(E4:E33)</f>
        <v>0</v>
      </c>
    </row>
    <row r="35" spans="1:6" ht="15" thickBot="1" x14ac:dyDescent="0.4">
      <c r="C35" s="5"/>
      <c r="D35" s="5"/>
      <c r="E35" s="40">
        <f>SUM(C34:D34)</f>
        <v>0</v>
      </c>
    </row>
  </sheetData>
  <pageMargins left="0.7" right="0.7" top="0.78740157499999996" bottom="0.78740157499999996" header="0.3" footer="0.3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</sheetPr>
  <dimension ref="A1:H31"/>
  <sheetViews>
    <sheetView workbookViewId="0"/>
  </sheetViews>
  <sheetFormatPr defaultRowHeight="14.5" x14ac:dyDescent="0.35"/>
  <cols>
    <col min="1" max="1" width="4.26953125" customWidth="1"/>
    <col min="2" max="2" width="13.54296875" bestFit="1" customWidth="1"/>
    <col min="3" max="3" width="15.26953125" bestFit="1" customWidth="1"/>
    <col min="4" max="5" width="10.54296875" customWidth="1"/>
    <col min="6" max="6" width="6.81640625" bestFit="1" customWidth="1"/>
    <col min="7" max="7" width="3.54296875" bestFit="1" customWidth="1"/>
  </cols>
  <sheetData>
    <row r="1" spans="1:7" s="1" customFormat="1" ht="15.5" x14ac:dyDescent="0.35">
      <c r="A1" s="2" t="s">
        <v>903</v>
      </c>
      <c r="B1" s="3"/>
      <c r="C1" s="3"/>
      <c r="D1" s="3"/>
      <c r="E1" s="3"/>
      <c r="F1" s="3"/>
      <c r="G1" s="3"/>
    </row>
    <row r="2" spans="1:7" x14ac:dyDescent="0.35">
      <c r="A2" s="4" t="s">
        <v>902</v>
      </c>
      <c r="B2" s="3"/>
      <c r="C2" s="3"/>
      <c r="D2" s="3"/>
      <c r="E2" s="3"/>
      <c r="F2" s="3"/>
      <c r="G2" s="3"/>
    </row>
    <row r="3" spans="1:7" ht="16" thickBot="1" x14ac:dyDescent="0.4">
      <c r="A3" s="2"/>
      <c r="B3" s="2"/>
      <c r="C3" s="2"/>
      <c r="D3" s="5" t="s">
        <v>861</v>
      </c>
      <c r="E3" s="5" t="s">
        <v>862</v>
      </c>
      <c r="F3" s="3" t="s">
        <v>863</v>
      </c>
      <c r="G3" s="3"/>
    </row>
    <row r="4" spans="1:7" ht="16" thickBot="1" x14ac:dyDescent="0.4">
      <c r="A4" s="130">
        <v>1</v>
      </c>
      <c r="B4" s="121" t="s">
        <v>160</v>
      </c>
      <c r="C4" s="122" t="s">
        <v>161</v>
      </c>
      <c r="D4" s="131"/>
      <c r="E4" s="132">
        <v>200</v>
      </c>
      <c r="F4" s="124">
        <f t="shared" ref="F4:F29" si="0">SUM(D4:E4)</f>
        <v>200</v>
      </c>
      <c r="G4" s="125" t="s">
        <v>901</v>
      </c>
    </row>
    <row r="5" spans="1:7" ht="15.5" x14ac:dyDescent="0.35">
      <c r="A5" s="11">
        <v>2</v>
      </c>
      <c r="B5" s="249" t="s">
        <v>146</v>
      </c>
      <c r="C5" s="250" t="s">
        <v>21</v>
      </c>
      <c r="D5" s="251"/>
      <c r="E5" s="252">
        <v>80</v>
      </c>
      <c r="F5" s="15">
        <f t="shared" si="0"/>
        <v>80</v>
      </c>
      <c r="G5" s="16" t="s">
        <v>901</v>
      </c>
    </row>
    <row r="6" spans="1:7" ht="15.5" x14ac:dyDescent="0.35">
      <c r="A6" s="17">
        <v>3</v>
      </c>
      <c r="B6" s="56" t="s">
        <v>166</v>
      </c>
      <c r="C6" s="57" t="s">
        <v>167</v>
      </c>
      <c r="D6" s="127">
        <v>41.6</v>
      </c>
      <c r="E6" s="128">
        <v>32</v>
      </c>
      <c r="F6" s="21">
        <f t="shared" si="0"/>
        <v>73.599999999999994</v>
      </c>
      <c r="G6" s="22" t="s">
        <v>901</v>
      </c>
    </row>
    <row r="7" spans="1:7" ht="15.5" x14ac:dyDescent="0.35">
      <c r="A7" s="17">
        <v>4</v>
      </c>
      <c r="B7" s="56" t="s">
        <v>141</v>
      </c>
      <c r="C7" s="57" t="s">
        <v>142</v>
      </c>
      <c r="D7" s="126"/>
      <c r="E7" s="128">
        <v>65</v>
      </c>
      <c r="F7" s="21">
        <f t="shared" si="0"/>
        <v>65</v>
      </c>
      <c r="G7" s="22" t="s">
        <v>901</v>
      </c>
    </row>
    <row r="8" spans="1:7" ht="15.5" x14ac:dyDescent="0.35">
      <c r="A8" s="17">
        <v>5</v>
      </c>
      <c r="B8" s="56" t="s">
        <v>147</v>
      </c>
      <c r="C8" s="57" t="s">
        <v>148</v>
      </c>
      <c r="D8" s="23"/>
      <c r="E8" s="24">
        <v>51</v>
      </c>
      <c r="F8" s="21">
        <f t="shared" si="0"/>
        <v>51</v>
      </c>
      <c r="G8" s="22" t="s">
        <v>901</v>
      </c>
    </row>
    <row r="9" spans="1:7" ht="15.5" x14ac:dyDescent="0.35">
      <c r="A9" s="17">
        <v>6</v>
      </c>
      <c r="B9" s="56" t="s">
        <v>157</v>
      </c>
      <c r="C9" s="57" t="s">
        <v>76</v>
      </c>
      <c r="D9" s="19"/>
      <c r="E9" s="20">
        <v>27</v>
      </c>
      <c r="F9" s="21">
        <f t="shared" si="0"/>
        <v>27</v>
      </c>
      <c r="G9" s="22" t="s">
        <v>901</v>
      </c>
    </row>
    <row r="10" spans="1:7" ht="15.5" x14ac:dyDescent="0.35">
      <c r="A10" s="17">
        <v>7</v>
      </c>
      <c r="B10" s="56" t="s">
        <v>177</v>
      </c>
      <c r="C10" s="57" t="s">
        <v>178</v>
      </c>
      <c r="D10" s="19"/>
      <c r="E10" s="20">
        <v>16</v>
      </c>
      <c r="F10" s="21">
        <f t="shared" si="0"/>
        <v>16</v>
      </c>
      <c r="G10" s="22" t="s">
        <v>901</v>
      </c>
    </row>
    <row r="11" spans="1:7" ht="15.5" x14ac:dyDescent="0.35">
      <c r="A11" s="17">
        <v>8</v>
      </c>
      <c r="B11" s="56" t="s">
        <v>168</v>
      </c>
      <c r="C11" s="57" t="s">
        <v>169</v>
      </c>
      <c r="D11" s="19"/>
      <c r="E11" s="20">
        <v>13.3</v>
      </c>
      <c r="F11" s="21">
        <f t="shared" si="0"/>
        <v>13.3</v>
      </c>
      <c r="G11" s="22" t="s">
        <v>901</v>
      </c>
    </row>
    <row r="12" spans="1:7" ht="16" thickBot="1" x14ac:dyDescent="0.4">
      <c r="A12" s="35">
        <v>9</v>
      </c>
      <c r="B12" s="58" t="s">
        <v>143</v>
      </c>
      <c r="C12" s="59" t="s">
        <v>7</v>
      </c>
      <c r="D12" s="62"/>
      <c r="E12" s="63">
        <v>13</v>
      </c>
      <c r="F12" s="53">
        <f t="shared" si="0"/>
        <v>13</v>
      </c>
      <c r="G12" s="37" t="s">
        <v>901</v>
      </c>
    </row>
    <row r="13" spans="1:7" ht="15.5" x14ac:dyDescent="0.35">
      <c r="A13" s="11">
        <v>10</v>
      </c>
      <c r="B13" s="117" t="s">
        <v>164</v>
      </c>
      <c r="C13" s="118" t="s">
        <v>165</v>
      </c>
      <c r="D13" s="13"/>
      <c r="E13" s="14">
        <v>11.22</v>
      </c>
      <c r="F13" s="15">
        <f t="shared" si="0"/>
        <v>11.22</v>
      </c>
      <c r="G13" s="16" t="s">
        <v>901</v>
      </c>
    </row>
    <row r="14" spans="1:7" ht="15.5" x14ac:dyDescent="0.35">
      <c r="A14" s="17">
        <v>11</v>
      </c>
      <c r="B14" s="56" t="s">
        <v>179</v>
      </c>
      <c r="C14" s="57" t="s">
        <v>180</v>
      </c>
      <c r="D14" s="13"/>
      <c r="E14" s="14">
        <v>10.7</v>
      </c>
      <c r="F14" s="21">
        <f t="shared" si="0"/>
        <v>10.7</v>
      </c>
      <c r="G14" s="22" t="s">
        <v>901</v>
      </c>
    </row>
    <row r="15" spans="1:7" ht="15.5" x14ac:dyDescent="0.35">
      <c r="A15" s="17">
        <v>12</v>
      </c>
      <c r="B15" s="56" t="s">
        <v>151</v>
      </c>
      <c r="C15" s="57" t="s">
        <v>152</v>
      </c>
      <c r="D15" s="19"/>
      <c r="E15" s="20">
        <v>9</v>
      </c>
      <c r="F15" s="21">
        <f t="shared" si="0"/>
        <v>9</v>
      </c>
      <c r="G15" s="22" t="s">
        <v>901</v>
      </c>
    </row>
    <row r="16" spans="1:7" ht="15.5" x14ac:dyDescent="0.35">
      <c r="A16" s="17">
        <v>13</v>
      </c>
      <c r="B16" s="56" t="s">
        <v>158</v>
      </c>
      <c r="C16" s="57" t="s">
        <v>159</v>
      </c>
      <c r="D16" s="19"/>
      <c r="E16" s="20">
        <v>8.6</v>
      </c>
      <c r="F16" s="21">
        <f t="shared" si="0"/>
        <v>8.6</v>
      </c>
      <c r="G16" s="22" t="s">
        <v>901</v>
      </c>
    </row>
    <row r="17" spans="1:8" ht="15.5" x14ac:dyDescent="0.35">
      <c r="A17" s="17">
        <v>14</v>
      </c>
      <c r="B17" s="56" t="s">
        <v>144</v>
      </c>
      <c r="C17" s="57" t="s">
        <v>145</v>
      </c>
      <c r="D17" s="19"/>
      <c r="E17" s="20"/>
      <c r="F17" s="21">
        <f t="shared" si="0"/>
        <v>0</v>
      </c>
      <c r="G17" s="22" t="s">
        <v>901</v>
      </c>
    </row>
    <row r="18" spans="1:8" ht="15.5" x14ac:dyDescent="0.35">
      <c r="A18" s="17">
        <v>15</v>
      </c>
      <c r="B18" s="56" t="s">
        <v>149</v>
      </c>
      <c r="C18" s="57" t="s">
        <v>97</v>
      </c>
      <c r="D18" s="13"/>
      <c r="E18" s="14"/>
      <c r="F18" s="21">
        <f t="shared" si="0"/>
        <v>0</v>
      </c>
      <c r="G18" s="22" t="s">
        <v>901</v>
      </c>
    </row>
    <row r="19" spans="1:8" ht="15.5" x14ac:dyDescent="0.35">
      <c r="A19" s="17">
        <v>16</v>
      </c>
      <c r="B19" s="56" t="s">
        <v>150</v>
      </c>
      <c r="C19" s="57" t="s">
        <v>35</v>
      </c>
      <c r="D19" s="19"/>
      <c r="E19" s="20"/>
      <c r="F19" s="21">
        <f t="shared" si="0"/>
        <v>0</v>
      </c>
      <c r="G19" s="22" t="s">
        <v>901</v>
      </c>
    </row>
    <row r="20" spans="1:8" ht="15.5" x14ac:dyDescent="0.35">
      <c r="A20" s="17">
        <v>17</v>
      </c>
      <c r="B20" s="56" t="s">
        <v>153</v>
      </c>
      <c r="C20" s="57" t="s">
        <v>154</v>
      </c>
      <c r="D20" s="13"/>
      <c r="E20" s="14"/>
      <c r="F20" s="21">
        <f t="shared" si="0"/>
        <v>0</v>
      </c>
      <c r="G20" s="22" t="s">
        <v>901</v>
      </c>
    </row>
    <row r="21" spans="1:8" ht="15.5" x14ac:dyDescent="0.35">
      <c r="A21" s="17">
        <v>18</v>
      </c>
      <c r="B21" s="56" t="s">
        <v>155</v>
      </c>
      <c r="C21" s="57" t="s">
        <v>101</v>
      </c>
      <c r="D21" s="19"/>
      <c r="E21" s="20"/>
      <c r="F21" s="21">
        <f t="shared" si="0"/>
        <v>0</v>
      </c>
      <c r="G21" s="22" t="s">
        <v>901</v>
      </c>
    </row>
    <row r="22" spans="1:8" ht="15.5" x14ac:dyDescent="0.35">
      <c r="A22" s="17">
        <v>19</v>
      </c>
      <c r="B22" s="56" t="s">
        <v>156</v>
      </c>
      <c r="C22" s="57" t="s">
        <v>97</v>
      </c>
      <c r="D22" s="19"/>
      <c r="E22" s="20"/>
      <c r="F22" s="21">
        <f t="shared" si="0"/>
        <v>0</v>
      </c>
      <c r="G22" s="22" t="s">
        <v>901</v>
      </c>
    </row>
    <row r="23" spans="1:8" ht="15.5" x14ac:dyDescent="0.35">
      <c r="A23" s="17">
        <v>20</v>
      </c>
      <c r="B23" s="56" t="s">
        <v>162</v>
      </c>
      <c r="C23" s="57" t="s">
        <v>163</v>
      </c>
      <c r="D23" s="19"/>
      <c r="E23" s="20"/>
      <c r="F23" s="21">
        <f t="shared" si="0"/>
        <v>0</v>
      </c>
      <c r="G23" s="22" t="s">
        <v>901</v>
      </c>
    </row>
    <row r="24" spans="1:8" ht="15.5" x14ac:dyDescent="0.35">
      <c r="A24" s="17">
        <v>21</v>
      </c>
      <c r="B24" s="56" t="s">
        <v>170</v>
      </c>
      <c r="C24" s="57" t="s">
        <v>171</v>
      </c>
      <c r="D24" s="19"/>
      <c r="E24" s="20"/>
      <c r="F24" s="21">
        <f t="shared" si="0"/>
        <v>0</v>
      </c>
      <c r="G24" s="22" t="s">
        <v>901</v>
      </c>
    </row>
    <row r="25" spans="1:8" ht="15.5" x14ac:dyDescent="0.35">
      <c r="A25" s="17">
        <v>22</v>
      </c>
      <c r="B25" s="56" t="s">
        <v>172</v>
      </c>
      <c r="C25" s="57" t="s">
        <v>52</v>
      </c>
      <c r="D25" s="19"/>
      <c r="E25" s="20"/>
      <c r="F25" s="21">
        <f t="shared" si="0"/>
        <v>0</v>
      </c>
      <c r="G25" s="22" t="s">
        <v>901</v>
      </c>
    </row>
    <row r="26" spans="1:8" ht="15.5" x14ac:dyDescent="0.35">
      <c r="A26" s="17">
        <v>23</v>
      </c>
      <c r="B26" s="56" t="s">
        <v>173</v>
      </c>
      <c r="C26" s="57" t="s">
        <v>174</v>
      </c>
      <c r="D26" s="19"/>
      <c r="E26" s="20"/>
      <c r="F26" s="21">
        <f t="shared" si="0"/>
        <v>0</v>
      </c>
      <c r="G26" s="22" t="s">
        <v>901</v>
      </c>
    </row>
    <row r="27" spans="1:8" ht="15.5" x14ac:dyDescent="0.35">
      <c r="A27" s="17">
        <v>24</v>
      </c>
      <c r="B27" s="56" t="s">
        <v>175</v>
      </c>
      <c r="C27" s="57" t="s">
        <v>176</v>
      </c>
      <c r="D27" s="27"/>
      <c r="E27" s="28"/>
      <c r="F27" s="21">
        <f t="shared" si="0"/>
        <v>0</v>
      </c>
      <c r="G27" s="22" t="s">
        <v>901</v>
      </c>
    </row>
    <row r="28" spans="1:8" ht="15.5" x14ac:dyDescent="0.35">
      <c r="A28" s="17">
        <v>25</v>
      </c>
      <c r="B28" s="56" t="s">
        <v>181</v>
      </c>
      <c r="C28" s="57" t="s">
        <v>165</v>
      </c>
      <c r="D28" s="29"/>
      <c r="E28" s="30"/>
      <c r="F28" s="21">
        <f t="shared" si="0"/>
        <v>0</v>
      </c>
      <c r="G28" s="22" t="s">
        <v>901</v>
      </c>
    </row>
    <row r="29" spans="1:8" ht="16" thickBot="1" x14ac:dyDescent="0.4">
      <c r="A29" s="35">
        <v>26</v>
      </c>
      <c r="B29" s="58" t="s">
        <v>182</v>
      </c>
      <c r="C29" s="59" t="s">
        <v>183</v>
      </c>
      <c r="D29" s="29"/>
      <c r="E29" s="30"/>
      <c r="F29" s="21">
        <f t="shared" si="0"/>
        <v>0</v>
      </c>
      <c r="G29" s="37" t="s">
        <v>901</v>
      </c>
      <c r="H29" s="227">
        <f>13/26</f>
        <v>0.5</v>
      </c>
    </row>
    <row r="30" spans="1:8" ht="15" thickBot="1" x14ac:dyDescent="0.4">
      <c r="A30" s="3"/>
      <c r="B30" s="3"/>
      <c r="C30" s="3"/>
      <c r="D30" s="38">
        <f>SUM(D4:D29)</f>
        <v>41.6</v>
      </c>
      <c r="E30" s="38">
        <f>SUM(E4:E29)</f>
        <v>536.82000000000005</v>
      </c>
      <c r="F30" s="39">
        <f>SUM(F4:F29)</f>
        <v>578.42000000000007</v>
      </c>
      <c r="G30" s="3"/>
    </row>
    <row r="31" spans="1:8" ht="15" thickBot="1" x14ac:dyDescent="0.4">
      <c r="A31" s="3"/>
      <c r="B31" s="3"/>
      <c r="C31" s="3"/>
      <c r="D31" s="5"/>
      <c r="E31" s="5"/>
      <c r="F31" s="40">
        <f>SUM(D30:E30)</f>
        <v>578.42000000000007</v>
      </c>
      <c r="G31" s="3"/>
    </row>
  </sheetData>
  <sortState ref="B4:F29">
    <sortCondition descending="1" ref="F4:F29"/>
  </sortState>
  <pageMargins left="0.7" right="0.7" top="0.75" bottom="0.75" header="0.3" footer="0.3"/>
  <pageSetup orientation="portrait" horizontalDpi="4294967295" verticalDpi="429496729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</sheetPr>
  <dimension ref="A1:H30"/>
  <sheetViews>
    <sheetView workbookViewId="0"/>
  </sheetViews>
  <sheetFormatPr defaultRowHeight="14.5" x14ac:dyDescent="0.35"/>
  <cols>
    <col min="1" max="1" width="4.453125" customWidth="1"/>
    <col min="2" max="2" width="12.1796875" bestFit="1" customWidth="1"/>
    <col min="3" max="3" width="16" bestFit="1" customWidth="1"/>
    <col min="4" max="5" width="10.54296875" customWidth="1"/>
    <col min="6" max="6" width="6.81640625" bestFit="1" customWidth="1"/>
    <col min="7" max="7" width="3.453125" bestFit="1" customWidth="1"/>
  </cols>
  <sheetData>
    <row r="1" spans="1:7" s="1" customFormat="1" ht="15.5" x14ac:dyDescent="0.35">
      <c r="A1" s="2" t="s">
        <v>906</v>
      </c>
      <c r="B1" s="3"/>
      <c r="C1" s="3"/>
      <c r="D1" s="3"/>
      <c r="E1" s="3"/>
      <c r="F1" s="3"/>
      <c r="G1" s="3"/>
    </row>
    <row r="2" spans="1:7" x14ac:dyDescent="0.35">
      <c r="A2" s="4" t="s">
        <v>905</v>
      </c>
      <c r="B2" s="3"/>
      <c r="C2" s="3"/>
      <c r="D2" s="3"/>
      <c r="E2" s="3"/>
      <c r="F2" s="3"/>
      <c r="G2" s="3"/>
    </row>
    <row r="3" spans="1:7" ht="16" thickBot="1" x14ac:dyDescent="0.4">
      <c r="A3" s="2"/>
      <c r="B3" s="2"/>
      <c r="C3" s="2"/>
      <c r="D3" s="5" t="s">
        <v>861</v>
      </c>
      <c r="E3" s="5" t="s">
        <v>862</v>
      </c>
      <c r="F3" s="3" t="s">
        <v>863</v>
      </c>
      <c r="G3" s="3"/>
    </row>
    <row r="4" spans="1:7" ht="16" thickBot="1" x14ac:dyDescent="0.4">
      <c r="A4" s="120">
        <v>1</v>
      </c>
      <c r="B4" s="121" t="s">
        <v>196</v>
      </c>
      <c r="C4" s="122" t="s">
        <v>197</v>
      </c>
      <c r="D4" s="131"/>
      <c r="E4" s="132">
        <v>74</v>
      </c>
      <c r="F4" s="124">
        <f t="shared" ref="F4:F28" si="0">SUM(D4:E4)</f>
        <v>74</v>
      </c>
      <c r="G4" s="125" t="s">
        <v>904</v>
      </c>
    </row>
    <row r="5" spans="1:7" ht="15.5" x14ac:dyDescent="0.35">
      <c r="A5" s="255">
        <v>2</v>
      </c>
      <c r="B5" s="54" t="s">
        <v>187</v>
      </c>
      <c r="C5" s="55" t="s">
        <v>18</v>
      </c>
      <c r="D5" s="253"/>
      <c r="E5" s="254">
        <v>50</v>
      </c>
      <c r="F5" s="9">
        <f t="shared" si="0"/>
        <v>50</v>
      </c>
      <c r="G5" s="10" t="s">
        <v>904</v>
      </c>
    </row>
    <row r="6" spans="1:7" ht="15.5" x14ac:dyDescent="0.35">
      <c r="A6" s="43">
        <v>3</v>
      </c>
      <c r="B6" s="56" t="s">
        <v>215</v>
      </c>
      <c r="C6" s="57" t="s">
        <v>216</v>
      </c>
      <c r="D6" s="19"/>
      <c r="E6" s="20">
        <v>16</v>
      </c>
      <c r="F6" s="21">
        <f t="shared" si="0"/>
        <v>16</v>
      </c>
      <c r="G6" s="22" t="s">
        <v>904</v>
      </c>
    </row>
    <row r="7" spans="1:7" ht="15.5" x14ac:dyDescent="0.35">
      <c r="A7" s="43">
        <v>4</v>
      </c>
      <c r="B7" s="56" t="s">
        <v>201</v>
      </c>
      <c r="C7" s="57" t="s">
        <v>95</v>
      </c>
      <c r="D7" s="19"/>
      <c r="E7" s="20">
        <v>14.5</v>
      </c>
      <c r="F7" s="21">
        <f t="shared" si="0"/>
        <v>14.5</v>
      </c>
      <c r="G7" s="22" t="s">
        <v>904</v>
      </c>
    </row>
    <row r="8" spans="1:7" ht="16" thickBot="1" x14ac:dyDescent="0.4">
      <c r="A8" s="51">
        <v>5</v>
      </c>
      <c r="B8" s="58" t="s">
        <v>193</v>
      </c>
      <c r="C8" s="59" t="s">
        <v>7</v>
      </c>
      <c r="D8" s="62"/>
      <c r="E8" s="63">
        <v>13.1</v>
      </c>
      <c r="F8" s="53">
        <f t="shared" si="0"/>
        <v>13.1</v>
      </c>
      <c r="G8" s="37" t="s">
        <v>904</v>
      </c>
    </row>
    <row r="9" spans="1:7" ht="15.5" x14ac:dyDescent="0.35">
      <c r="A9" s="42">
        <v>6</v>
      </c>
      <c r="B9" s="117" t="s">
        <v>191</v>
      </c>
      <c r="C9" s="118" t="s">
        <v>192</v>
      </c>
      <c r="D9" s="13"/>
      <c r="E9" s="14">
        <v>10</v>
      </c>
      <c r="F9" s="15">
        <f t="shared" si="0"/>
        <v>10</v>
      </c>
      <c r="G9" s="16" t="s">
        <v>904</v>
      </c>
    </row>
    <row r="10" spans="1:7" ht="15.5" x14ac:dyDescent="0.35">
      <c r="A10" s="43">
        <v>7</v>
      </c>
      <c r="B10" s="56" t="s">
        <v>211</v>
      </c>
      <c r="C10" s="57" t="s">
        <v>212</v>
      </c>
      <c r="D10" s="19"/>
      <c r="E10" s="20">
        <v>6.7</v>
      </c>
      <c r="F10" s="21">
        <f t="shared" si="0"/>
        <v>6.7</v>
      </c>
      <c r="G10" s="22" t="s">
        <v>904</v>
      </c>
    </row>
    <row r="11" spans="1:7" ht="15.5" x14ac:dyDescent="0.35">
      <c r="A11" s="43">
        <v>8</v>
      </c>
      <c r="B11" s="56" t="s">
        <v>200</v>
      </c>
      <c r="C11" s="57" t="s">
        <v>99</v>
      </c>
      <c r="D11" s="19"/>
      <c r="E11" s="20">
        <v>5.5</v>
      </c>
      <c r="F11" s="21">
        <f t="shared" si="0"/>
        <v>5.5</v>
      </c>
      <c r="G11" s="22" t="s">
        <v>904</v>
      </c>
    </row>
    <row r="12" spans="1:7" ht="15.5" x14ac:dyDescent="0.35">
      <c r="A12" s="43">
        <v>9</v>
      </c>
      <c r="B12" s="56" t="s">
        <v>203</v>
      </c>
      <c r="C12" s="57" t="s">
        <v>204</v>
      </c>
      <c r="D12" s="19"/>
      <c r="E12" s="20">
        <v>5</v>
      </c>
      <c r="F12" s="21">
        <f t="shared" si="0"/>
        <v>5</v>
      </c>
      <c r="G12" s="22" t="s">
        <v>904</v>
      </c>
    </row>
    <row r="13" spans="1:7" ht="15.5" x14ac:dyDescent="0.35">
      <c r="A13" s="43">
        <v>10</v>
      </c>
      <c r="B13" s="56" t="s">
        <v>184</v>
      </c>
      <c r="C13" s="57" t="s">
        <v>185</v>
      </c>
      <c r="D13" s="126"/>
      <c r="E13" s="21"/>
      <c r="F13" s="21">
        <f t="shared" si="0"/>
        <v>0</v>
      </c>
      <c r="G13" s="22" t="s">
        <v>904</v>
      </c>
    </row>
    <row r="14" spans="1:7" ht="15.5" x14ac:dyDescent="0.35">
      <c r="A14" s="43">
        <v>11</v>
      </c>
      <c r="B14" s="56" t="s">
        <v>186</v>
      </c>
      <c r="C14" s="57" t="s">
        <v>119</v>
      </c>
      <c r="D14" s="13"/>
      <c r="E14" s="14"/>
      <c r="F14" s="21">
        <f t="shared" si="0"/>
        <v>0</v>
      </c>
      <c r="G14" s="22" t="s">
        <v>904</v>
      </c>
    </row>
    <row r="15" spans="1:7" ht="15.5" x14ac:dyDescent="0.35">
      <c r="A15" s="43">
        <v>12</v>
      </c>
      <c r="B15" s="56" t="s">
        <v>188</v>
      </c>
      <c r="C15" s="57" t="s">
        <v>189</v>
      </c>
      <c r="D15" s="19"/>
      <c r="E15" s="20"/>
      <c r="F15" s="21">
        <f t="shared" si="0"/>
        <v>0</v>
      </c>
      <c r="G15" s="22" t="s">
        <v>904</v>
      </c>
    </row>
    <row r="16" spans="1:7" ht="15.5" x14ac:dyDescent="0.35">
      <c r="A16" s="43">
        <v>13</v>
      </c>
      <c r="B16" s="56" t="s">
        <v>190</v>
      </c>
      <c r="C16" s="57" t="s">
        <v>174</v>
      </c>
      <c r="D16" s="127"/>
      <c r="E16" s="128"/>
      <c r="F16" s="21">
        <f t="shared" si="0"/>
        <v>0</v>
      </c>
      <c r="G16" s="22" t="s">
        <v>904</v>
      </c>
    </row>
    <row r="17" spans="1:8" ht="15.5" x14ac:dyDescent="0.35">
      <c r="A17" s="43">
        <v>14</v>
      </c>
      <c r="B17" s="56" t="s">
        <v>194</v>
      </c>
      <c r="C17" s="57" t="s">
        <v>195</v>
      </c>
      <c r="D17" s="19"/>
      <c r="E17" s="20"/>
      <c r="F17" s="21">
        <f t="shared" si="0"/>
        <v>0</v>
      </c>
      <c r="G17" s="22" t="s">
        <v>904</v>
      </c>
    </row>
    <row r="18" spans="1:8" ht="15.5" x14ac:dyDescent="0.35">
      <c r="A18" s="43">
        <v>15</v>
      </c>
      <c r="B18" s="56" t="s">
        <v>198</v>
      </c>
      <c r="C18" s="57" t="s">
        <v>39</v>
      </c>
      <c r="D18" s="13"/>
      <c r="E18" s="14"/>
      <c r="F18" s="21">
        <f t="shared" si="0"/>
        <v>0</v>
      </c>
      <c r="G18" s="22" t="s">
        <v>904</v>
      </c>
    </row>
    <row r="19" spans="1:8" ht="15.5" x14ac:dyDescent="0.35">
      <c r="A19" s="43">
        <v>16</v>
      </c>
      <c r="B19" s="56" t="s">
        <v>199</v>
      </c>
      <c r="C19" s="57" t="s">
        <v>9</v>
      </c>
      <c r="D19" s="19"/>
      <c r="E19" s="20"/>
      <c r="F19" s="21">
        <f t="shared" si="0"/>
        <v>0</v>
      </c>
      <c r="G19" s="22" t="s">
        <v>904</v>
      </c>
    </row>
    <row r="20" spans="1:8" ht="15.5" x14ac:dyDescent="0.35">
      <c r="A20" s="43">
        <v>17</v>
      </c>
      <c r="B20" s="56" t="s">
        <v>125</v>
      </c>
      <c r="C20" s="57" t="s">
        <v>202</v>
      </c>
      <c r="D20" s="13"/>
      <c r="E20" s="14"/>
      <c r="F20" s="21">
        <f t="shared" si="0"/>
        <v>0</v>
      </c>
      <c r="G20" s="22" t="s">
        <v>904</v>
      </c>
    </row>
    <row r="21" spans="1:8" ht="15.5" x14ac:dyDescent="0.35">
      <c r="A21" s="43">
        <v>18</v>
      </c>
      <c r="B21" s="56" t="s">
        <v>205</v>
      </c>
      <c r="C21" s="57" t="s">
        <v>206</v>
      </c>
      <c r="D21" s="19"/>
      <c r="E21" s="20"/>
      <c r="F21" s="21">
        <f t="shared" si="0"/>
        <v>0</v>
      </c>
      <c r="G21" s="22" t="s">
        <v>904</v>
      </c>
    </row>
    <row r="22" spans="1:8" ht="15.5" x14ac:dyDescent="0.35">
      <c r="A22" s="43">
        <v>19</v>
      </c>
      <c r="B22" s="56" t="s">
        <v>207</v>
      </c>
      <c r="C22" s="57" t="s">
        <v>18</v>
      </c>
      <c r="D22" s="126"/>
      <c r="E22" s="21"/>
      <c r="F22" s="21">
        <f t="shared" si="0"/>
        <v>0</v>
      </c>
      <c r="G22" s="22" t="s">
        <v>904</v>
      </c>
    </row>
    <row r="23" spans="1:8" ht="15.5" x14ac:dyDescent="0.35">
      <c r="A23" s="43">
        <v>20</v>
      </c>
      <c r="B23" s="56" t="s">
        <v>208</v>
      </c>
      <c r="C23" s="57" t="s">
        <v>209</v>
      </c>
      <c r="D23" s="19"/>
      <c r="E23" s="20"/>
      <c r="F23" s="21">
        <f t="shared" si="0"/>
        <v>0</v>
      </c>
      <c r="G23" s="22" t="s">
        <v>904</v>
      </c>
    </row>
    <row r="24" spans="1:8" ht="15.5" x14ac:dyDescent="0.35">
      <c r="A24" s="43">
        <v>21</v>
      </c>
      <c r="B24" s="56" t="s">
        <v>210</v>
      </c>
      <c r="C24" s="57" t="s">
        <v>97</v>
      </c>
      <c r="D24" s="19"/>
      <c r="E24" s="20"/>
      <c r="F24" s="21">
        <f t="shared" si="0"/>
        <v>0</v>
      </c>
      <c r="G24" s="22" t="s">
        <v>904</v>
      </c>
    </row>
    <row r="25" spans="1:8" ht="15.5" x14ac:dyDescent="0.35">
      <c r="A25" s="43">
        <v>22</v>
      </c>
      <c r="B25" s="56" t="s">
        <v>213</v>
      </c>
      <c r="C25" s="57" t="s">
        <v>214</v>
      </c>
      <c r="D25" s="19"/>
      <c r="E25" s="20"/>
      <c r="F25" s="21">
        <f t="shared" si="0"/>
        <v>0</v>
      </c>
      <c r="G25" s="22" t="s">
        <v>904</v>
      </c>
    </row>
    <row r="26" spans="1:8" ht="15.5" x14ac:dyDescent="0.35">
      <c r="A26" s="43">
        <v>23</v>
      </c>
      <c r="B26" s="56" t="s">
        <v>217</v>
      </c>
      <c r="C26" s="57" t="s">
        <v>95</v>
      </c>
      <c r="D26" s="19"/>
      <c r="E26" s="20"/>
      <c r="F26" s="21">
        <f t="shared" si="0"/>
        <v>0</v>
      </c>
      <c r="G26" s="22" t="s">
        <v>904</v>
      </c>
    </row>
    <row r="27" spans="1:8" ht="15.5" x14ac:dyDescent="0.35">
      <c r="A27" s="43">
        <v>24</v>
      </c>
      <c r="B27" s="56" t="s">
        <v>218</v>
      </c>
      <c r="C27" s="57" t="s">
        <v>139</v>
      </c>
      <c r="D27" s="27"/>
      <c r="E27" s="28"/>
      <c r="F27" s="21">
        <f t="shared" si="0"/>
        <v>0</v>
      </c>
      <c r="G27" s="22" t="s">
        <v>904</v>
      </c>
    </row>
    <row r="28" spans="1:8" ht="16" thickBot="1" x14ac:dyDescent="0.4">
      <c r="A28" s="51">
        <v>25</v>
      </c>
      <c r="B28" s="58" t="s">
        <v>219</v>
      </c>
      <c r="C28" s="59" t="s">
        <v>220</v>
      </c>
      <c r="D28" s="60"/>
      <c r="E28" s="61"/>
      <c r="F28" s="53">
        <f t="shared" si="0"/>
        <v>0</v>
      </c>
      <c r="G28" s="37" t="s">
        <v>904</v>
      </c>
      <c r="H28" s="227">
        <f>9/25</f>
        <v>0.36</v>
      </c>
    </row>
    <row r="29" spans="1:8" ht="15" thickBot="1" x14ac:dyDescent="0.4">
      <c r="A29" s="3"/>
      <c r="B29" s="3"/>
      <c r="C29" s="3"/>
      <c r="D29" s="48">
        <f>SUM(D4:D28)</f>
        <v>0</v>
      </c>
      <c r="E29" s="48">
        <f>SUM(E4:E28)</f>
        <v>194.79999999999998</v>
      </c>
      <c r="F29" s="49">
        <f>SUM(F4:F28)</f>
        <v>194.79999999999998</v>
      </c>
      <c r="G29" s="3"/>
    </row>
    <row r="30" spans="1:8" ht="15" thickBot="1" x14ac:dyDescent="0.4">
      <c r="A30" s="3"/>
      <c r="B30" s="3"/>
      <c r="C30" s="3"/>
      <c r="D30" s="5"/>
      <c r="E30" s="5"/>
      <c r="F30" s="40">
        <f>SUM(D29:E29)</f>
        <v>194.79999999999998</v>
      </c>
      <c r="G30" s="3"/>
    </row>
  </sheetData>
  <sortState ref="B4:F28">
    <sortCondition descending="1" ref="F4:F28"/>
  </sortState>
  <pageMargins left="0.7" right="0.7" top="0.75" bottom="0.75" header="0.3" footer="0.3"/>
  <pageSetup orientation="portrait" horizontalDpi="4294967295" verticalDpi="429496729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</sheetPr>
  <dimension ref="A1:L32"/>
  <sheetViews>
    <sheetView workbookViewId="0"/>
  </sheetViews>
  <sheetFormatPr defaultRowHeight="14.5" x14ac:dyDescent="0.35"/>
  <cols>
    <col min="1" max="1" width="4.453125" customWidth="1"/>
    <col min="2" max="2" width="14.1796875" bestFit="1" customWidth="1"/>
    <col min="3" max="3" width="9" bestFit="1" customWidth="1"/>
    <col min="4" max="5" width="10.54296875" customWidth="1"/>
    <col min="6" max="6" width="6.81640625" bestFit="1" customWidth="1"/>
    <col min="7" max="7" width="3.453125" bestFit="1" customWidth="1"/>
  </cols>
  <sheetData>
    <row r="1" spans="1:12" s="1" customFormat="1" ht="15.5" x14ac:dyDescent="0.35">
      <c r="A1" s="2" t="s">
        <v>908</v>
      </c>
      <c r="B1" s="3"/>
      <c r="C1" s="3"/>
      <c r="D1" s="3"/>
      <c r="E1" s="3"/>
      <c r="F1" s="3"/>
      <c r="G1" s="3"/>
    </row>
    <row r="2" spans="1:12" x14ac:dyDescent="0.35">
      <c r="A2" s="4" t="s">
        <v>902</v>
      </c>
      <c r="B2" s="3"/>
      <c r="C2" s="3"/>
      <c r="D2" s="3"/>
      <c r="E2" s="3"/>
      <c r="F2" s="3"/>
      <c r="G2" s="3"/>
    </row>
    <row r="3" spans="1:12" ht="16" thickBot="1" x14ac:dyDescent="0.4">
      <c r="A3" s="2"/>
      <c r="B3" s="2"/>
      <c r="C3" s="2"/>
      <c r="D3" s="5" t="s">
        <v>861</v>
      </c>
      <c r="E3" s="5" t="s">
        <v>862</v>
      </c>
      <c r="F3" s="3" t="s">
        <v>863</v>
      </c>
      <c r="G3" s="3"/>
    </row>
    <row r="4" spans="1:12" ht="16" thickBot="1" x14ac:dyDescent="0.4">
      <c r="A4" s="130">
        <v>1</v>
      </c>
      <c r="B4" s="121" t="s">
        <v>224</v>
      </c>
      <c r="C4" s="122" t="s">
        <v>97</v>
      </c>
      <c r="D4" s="131">
        <v>33</v>
      </c>
      <c r="E4" s="132">
        <v>98.5</v>
      </c>
      <c r="F4" s="124">
        <f t="shared" ref="F4:F30" si="0">SUM(D4:E4)</f>
        <v>131.5</v>
      </c>
      <c r="G4" s="125" t="s">
        <v>907</v>
      </c>
    </row>
    <row r="5" spans="1:12" ht="15.5" x14ac:dyDescent="0.35">
      <c r="A5" s="11">
        <v>2</v>
      </c>
      <c r="B5" s="249" t="s">
        <v>228</v>
      </c>
      <c r="C5" s="250" t="s">
        <v>54</v>
      </c>
      <c r="D5" s="251"/>
      <c r="E5" s="252">
        <v>80.5</v>
      </c>
      <c r="F5" s="15">
        <f t="shared" si="0"/>
        <v>80.5</v>
      </c>
      <c r="G5" s="16" t="s">
        <v>907</v>
      </c>
    </row>
    <row r="6" spans="1:12" ht="15.5" x14ac:dyDescent="0.35">
      <c r="A6" s="17">
        <v>3</v>
      </c>
      <c r="B6" s="56" t="s">
        <v>1001</v>
      </c>
      <c r="C6" s="57" t="s">
        <v>1002</v>
      </c>
      <c r="D6" s="19"/>
      <c r="E6" s="20">
        <v>31</v>
      </c>
      <c r="F6" s="21">
        <f t="shared" si="0"/>
        <v>31</v>
      </c>
      <c r="G6" s="22" t="s">
        <v>907</v>
      </c>
    </row>
    <row r="7" spans="1:12" ht="15.5" x14ac:dyDescent="0.35">
      <c r="A7" s="17">
        <v>4</v>
      </c>
      <c r="B7" s="56" t="s">
        <v>235</v>
      </c>
      <c r="C7" s="57" t="s">
        <v>5</v>
      </c>
      <c r="D7" s="19"/>
      <c r="E7" s="20">
        <v>27</v>
      </c>
      <c r="F7" s="21">
        <f t="shared" si="0"/>
        <v>27</v>
      </c>
      <c r="G7" s="22" t="s">
        <v>907</v>
      </c>
    </row>
    <row r="8" spans="1:12" ht="15.5" x14ac:dyDescent="0.35">
      <c r="A8" s="17">
        <v>5</v>
      </c>
      <c r="B8" s="56" t="s">
        <v>252</v>
      </c>
      <c r="C8" s="57" t="s">
        <v>82</v>
      </c>
      <c r="D8" s="13"/>
      <c r="E8" s="14">
        <v>21.734999999999999</v>
      </c>
      <c r="F8" s="21">
        <f t="shared" si="0"/>
        <v>21.734999999999999</v>
      </c>
      <c r="G8" s="22" t="s">
        <v>907</v>
      </c>
      <c r="H8" s="1"/>
      <c r="I8" s="1"/>
      <c r="J8" s="1"/>
      <c r="K8" s="1"/>
      <c r="L8" s="1"/>
    </row>
    <row r="9" spans="1:12" ht="15.5" x14ac:dyDescent="0.35">
      <c r="A9" s="17">
        <v>6</v>
      </c>
      <c r="B9" s="56" t="s">
        <v>241</v>
      </c>
      <c r="C9" s="57" t="s">
        <v>41</v>
      </c>
      <c r="D9" s="19"/>
      <c r="E9" s="20">
        <v>17.3</v>
      </c>
      <c r="F9" s="21">
        <f t="shared" si="0"/>
        <v>17.3</v>
      </c>
      <c r="G9" s="22" t="s">
        <v>907</v>
      </c>
    </row>
    <row r="10" spans="1:12" ht="15.5" x14ac:dyDescent="0.35">
      <c r="A10" s="17">
        <v>7</v>
      </c>
      <c r="B10" s="56" t="s">
        <v>246</v>
      </c>
      <c r="C10" s="57" t="s">
        <v>24</v>
      </c>
      <c r="D10" s="19">
        <v>4</v>
      </c>
      <c r="E10" s="20">
        <v>12</v>
      </c>
      <c r="F10" s="21">
        <f t="shared" si="0"/>
        <v>16</v>
      </c>
      <c r="G10" s="22" t="s">
        <v>907</v>
      </c>
    </row>
    <row r="11" spans="1:12" ht="15.5" x14ac:dyDescent="0.35">
      <c r="A11" s="17">
        <v>8</v>
      </c>
      <c r="B11" s="56" t="s">
        <v>244</v>
      </c>
      <c r="C11" s="57" t="s">
        <v>17</v>
      </c>
      <c r="D11" s="126"/>
      <c r="E11" s="128">
        <v>14</v>
      </c>
      <c r="F11" s="21">
        <f t="shared" si="0"/>
        <v>14</v>
      </c>
      <c r="G11" s="22" t="s">
        <v>907</v>
      </c>
    </row>
    <row r="12" spans="1:12" ht="16" thickBot="1" x14ac:dyDescent="0.4">
      <c r="A12" s="35">
        <v>9</v>
      </c>
      <c r="B12" s="58" t="s">
        <v>249</v>
      </c>
      <c r="C12" s="59" t="s">
        <v>54</v>
      </c>
      <c r="D12" s="62"/>
      <c r="E12" s="63">
        <v>13</v>
      </c>
      <c r="F12" s="53">
        <f t="shared" si="0"/>
        <v>13</v>
      </c>
      <c r="G12" s="37" t="s">
        <v>907</v>
      </c>
    </row>
    <row r="13" spans="1:12" ht="15.5" x14ac:dyDescent="0.35">
      <c r="A13" s="11">
        <v>10</v>
      </c>
      <c r="B13" s="117" t="s">
        <v>253</v>
      </c>
      <c r="C13" s="118" t="s">
        <v>254</v>
      </c>
      <c r="D13" s="13"/>
      <c r="E13" s="14">
        <v>12.3</v>
      </c>
      <c r="F13" s="15">
        <f t="shared" si="0"/>
        <v>12.3</v>
      </c>
      <c r="G13" s="16" t="s">
        <v>907</v>
      </c>
    </row>
    <row r="14" spans="1:12" ht="15.5" x14ac:dyDescent="0.35">
      <c r="A14" s="17">
        <v>11</v>
      </c>
      <c r="B14" s="56" t="s">
        <v>221</v>
      </c>
      <c r="C14" s="57" t="s">
        <v>29</v>
      </c>
      <c r="D14" s="25"/>
      <c r="E14" s="15"/>
      <c r="F14" s="21">
        <f t="shared" si="0"/>
        <v>0</v>
      </c>
      <c r="G14" s="22" t="s">
        <v>907</v>
      </c>
    </row>
    <row r="15" spans="1:12" ht="15.5" x14ac:dyDescent="0.35">
      <c r="A15" s="17">
        <v>12</v>
      </c>
      <c r="B15" s="56" t="s">
        <v>222</v>
      </c>
      <c r="C15" s="57" t="s">
        <v>223</v>
      </c>
      <c r="D15" s="19"/>
      <c r="E15" s="20"/>
      <c r="F15" s="21">
        <f t="shared" si="0"/>
        <v>0</v>
      </c>
      <c r="G15" s="22" t="s">
        <v>907</v>
      </c>
    </row>
    <row r="16" spans="1:12" ht="15.5" x14ac:dyDescent="0.35">
      <c r="A16" s="17">
        <v>13</v>
      </c>
      <c r="B16" s="56" t="s">
        <v>225</v>
      </c>
      <c r="C16" s="57" t="s">
        <v>226</v>
      </c>
      <c r="D16" s="19"/>
      <c r="E16" s="20"/>
      <c r="F16" s="21">
        <f t="shared" si="0"/>
        <v>0</v>
      </c>
      <c r="G16" s="22" t="s">
        <v>907</v>
      </c>
    </row>
    <row r="17" spans="1:8" ht="15.5" x14ac:dyDescent="0.35">
      <c r="A17" s="17">
        <v>14</v>
      </c>
      <c r="B17" s="56" t="s">
        <v>227</v>
      </c>
      <c r="C17" s="57" t="s">
        <v>115</v>
      </c>
      <c r="D17" s="127"/>
      <c r="E17" s="128"/>
      <c r="F17" s="21">
        <f t="shared" si="0"/>
        <v>0</v>
      </c>
      <c r="G17" s="22" t="s">
        <v>907</v>
      </c>
    </row>
    <row r="18" spans="1:8" ht="15.5" x14ac:dyDescent="0.35">
      <c r="A18" s="17">
        <v>15</v>
      </c>
      <c r="B18" s="56" t="s">
        <v>229</v>
      </c>
      <c r="C18" s="57" t="s">
        <v>230</v>
      </c>
      <c r="D18" s="13"/>
      <c r="E18" s="14"/>
      <c r="F18" s="21">
        <f t="shared" si="0"/>
        <v>0</v>
      </c>
      <c r="G18" s="22" t="s">
        <v>907</v>
      </c>
    </row>
    <row r="19" spans="1:8" ht="15.5" x14ac:dyDescent="0.35">
      <c r="A19" s="17">
        <v>16</v>
      </c>
      <c r="B19" s="56" t="s">
        <v>231</v>
      </c>
      <c r="C19" s="57" t="s">
        <v>232</v>
      </c>
      <c r="D19" s="19"/>
      <c r="E19" s="20"/>
      <c r="F19" s="21">
        <f t="shared" si="0"/>
        <v>0</v>
      </c>
      <c r="G19" s="22" t="s">
        <v>907</v>
      </c>
    </row>
    <row r="20" spans="1:8" ht="15.5" x14ac:dyDescent="0.35">
      <c r="A20" s="17">
        <v>17</v>
      </c>
      <c r="B20" s="56" t="s">
        <v>233</v>
      </c>
      <c r="C20" s="57" t="s">
        <v>18</v>
      </c>
      <c r="D20" s="13"/>
      <c r="E20" s="14"/>
      <c r="F20" s="21">
        <f t="shared" si="0"/>
        <v>0</v>
      </c>
      <c r="G20" s="22" t="s">
        <v>907</v>
      </c>
    </row>
    <row r="21" spans="1:8" ht="15.5" x14ac:dyDescent="0.35">
      <c r="A21" s="17">
        <v>18</v>
      </c>
      <c r="B21" s="56" t="s">
        <v>234</v>
      </c>
      <c r="C21" s="57" t="s">
        <v>24</v>
      </c>
      <c r="D21" s="19"/>
      <c r="E21" s="20"/>
      <c r="F21" s="21">
        <f t="shared" si="0"/>
        <v>0</v>
      </c>
      <c r="G21" s="22" t="s">
        <v>907</v>
      </c>
    </row>
    <row r="22" spans="1:8" ht="15.5" x14ac:dyDescent="0.35">
      <c r="A22" s="17">
        <v>19</v>
      </c>
      <c r="B22" s="56" t="s">
        <v>236</v>
      </c>
      <c r="C22" s="57" t="s">
        <v>237</v>
      </c>
      <c r="D22" s="19"/>
      <c r="E22" s="20"/>
      <c r="F22" s="21">
        <f t="shared" si="0"/>
        <v>0</v>
      </c>
      <c r="G22" s="22" t="s">
        <v>907</v>
      </c>
    </row>
    <row r="23" spans="1:8" ht="15.5" x14ac:dyDescent="0.35">
      <c r="A23" s="17">
        <v>20</v>
      </c>
      <c r="B23" s="56" t="s">
        <v>238</v>
      </c>
      <c r="C23" s="57" t="s">
        <v>50</v>
      </c>
      <c r="D23" s="19"/>
      <c r="E23" s="20"/>
      <c r="F23" s="21">
        <f t="shared" si="0"/>
        <v>0</v>
      </c>
      <c r="G23" s="22" t="s">
        <v>907</v>
      </c>
    </row>
    <row r="24" spans="1:8" ht="15.5" x14ac:dyDescent="0.35">
      <c r="A24" s="17">
        <v>21</v>
      </c>
      <c r="B24" s="56" t="s">
        <v>239</v>
      </c>
      <c r="C24" s="57" t="s">
        <v>240</v>
      </c>
      <c r="D24" s="19"/>
      <c r="E24" s="20"/>
      <c r="F24" s="21">
        <f t="shared" si="0"/>
        <v>0</v>
      </c>
      <c r="G24" s="22" t="s">
        <v>907</v>
      </c>
    </row>
    <row r="25" spans="1:8" ht="15.5" x14ac:dyDescent="0.35">
      <c r="A25" s="17">
        <v>22</v>
      </c>
      <c r="B25" s="56" t="s">
        <v>242</v>
      </c>
      <c r="C25" s="57" t="s">
        <v>243</v>
      </c>
      <c r="D25" s="19"/>
      <c r="E25" s="20"/>
      <c r="F25" s="21">
        <f t="shared" si="0"/>
        <v>0</v>
      </c>
      <c r="G25" s="22" t="s">
        <v>907</v>
      </c>
    </row>
    <row r="26" spans="1:8" ht="15.5" x14ac:dyDescent="0.35">
      <c r="A26" s="17">
        <v>23</v>
      </c>
      <c r="B26" s="56" t="s">
        <v>245</v>
      </c>
      <c r="C26" s="57" t="s">
        <v>178</v>
      </c>
      <c r="D26" s="19"/>
      <c r="E26" s="20"/>
      <c r="F26" s="21">
        <f t="shared" si="0"/>
        <v>0</v>
      </c>
      <c r="G26" s="22" t="s">
        <v>907</v>
      </c>
    </row>
    <row r="27" spans="1:8" ht="15.5" x14ac:dyDescent="0.35">
      <c r="A27" s="17">
        <v>24</v>
      </c>
      <c r="B27" s="56" t="s">
        <v>247</v>
      </c>
      <c r="C27" s="57" t="s">
        <v>248</v>
      </c>
      <c r="D27" s="27"/>
      <c r="E27" s="28"/>
      <c r="F27" s="21">
        <f t="shared" si="0"/>
        <v>0</v>
      </c>
      <c r="G27" s="22" t="s">
        <v>907</v>
      </c>
    </row>
    <row r="28" spans="1:8" ht="15.5" x14ac:dyDescent="0.35">
      <c r="A28" s="17">
        <v>25</v>
      </c>
      <c r="B28" s="56" t="s">
        <v>250</v>
      </c>
      <c r="C28" s="57" t="s">
        <v>251</v>
      </c>
      <c r="D28" s="27"/>
      <c r="E28" s="28"/>
      <c r="F28" s="21">
        <f t="shared" si="0"/>
        <v>0</v>
      </c>
      <c r="G28" s="22" t="s">
        <v>907</v>
      </c>
    </row>
    <row r="29" spans="1:8" ht="15.5" x14ac:dyDescent="0.35">
      <c r="A29" s="17">
        <v>26</v>
      </c>
      <c r="B29" s="56" t="s">
        <v>255</v>
      </c>
      <c r="C29" s="57" t="s">
        <v>21</v>
      </c>
      <c r="D29" s="29"/>
      <c r="E29" s="30"/>
      <c r="F29" s="21">
        <f t="shared" si="0"/>
        <v>0</v>
      </c>
      <c r="G29" s="22" t="s">
        <v>907</v>
      </c>
    </row>
    <row r="30" spans="1:8" ht="16" thickBot="1" x14ac:dyDescent="0.4">
      <c r="A30" s="35">
        <v>27</v>
      </c>
      <c r="B30" s="58" t="s">
        <v>256</v>
      </c>
      <c r="C30" s="59" t="s">
        <v>95</v>
      </c>
      <c r="D30" s="29"/>
      <c r="E30" s="30"/>
      <c r="F30" s="21">
        <f t="shared" si="0"/>
        <v>0</v>
      </c>
      <c r="G30" s="22" t="s">
        <v>907</v>
      </c>
      <c r="H30" s="227">
        <f>10/27</f>
        <v>0.37037037037037035</v>
      </c>
    </row>
    <row r="31" spans="1:8" ht="15" thickBot="1" x14ac:dyDescent="0.4">
      <c r="A31" s="3"/>
      <c r="B31" s="3"/>
      <c r="C31" s="3"/>
      <c r="D31" s="38">
        <f>SUM(D4:D30)</f>
        <v>37</v>
      </c>
      <c r="E31" s="38">
        <f>SUM(E4:E30)</f>
        <v>327.33500000000004</v>
      </c>
      <c r="F31" s="39">
        <f>SUM(F4:F30)</f>
        <v>364.33500000000004</v>
      </c>
      <c r="G31" s="3"/>
    </row>
    <row r="32" spans="1:8" ht="15" thickBot="1" x14ac:dyDescent="0.4">
      <c r="A32" s="3"/>
      <c r="B32" s="3"/>
      <c r="C32" s="3"/>
      <c r="D32" s="5"/>
      <c r="E32" s="5"/>
      <c r="F32" s="40">
        <f>SUM(D31:E31)</f>
        <v>364.33500000000004</v>
      </c>
      <c r="G32" s="3"/>
    </row>
  </sheetData>
  <sortState ref="B4:F30">
    <sortCondition descending="1" ref="F4:F30"/>
  </sortState>
  <pageMargins left="0.7" right="0.7" top="0.75" bottom="0.75" header="0.3" footer="0.3"/>
  <pageSetup orientation="portrait" horizontalDpi="4294967295" verticalDpi="4294967295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</sheetPr>
  <dimension ref="A1:H29"/>
  <sheetViews>
    <sheetView workbookViewId="0"/>
  </sheetViews>
  <sheetFormatPr defaultRowHeight="14.5" x14ac:dyDescent="0.35"/>
  <cols>
    <col min="1" max="1" width="4.26953125" customWidth="1"/>
    <col min="2" max="2" width="14.81640625" bestFit="1" customWidth="1"/>
    <col min="3" max="3" width="17.453125" bestFit="1" customWidth="1"/>
    <col min="4" max="5" width="10.54296875" customWidth="1"/>
    <col min="6" max="6" width="6.81640625" bestFit="1" customWidth="1"/>
    <col min="7" max="7" width="3.54296875" bestFit="1" customWidth="1"/>
  </cols>
  <sheetData>
    <row r="1" spans="1:7" s="1" customFormat="1" ht="15.5" x14ac:dyDescent="0.35">
      <c r="A1" s="2" t="s">
        <v>910</v>
      </c>
      <c r="B1" s="3"/>
      <c r="C1" s="3"/>
      <c r="D1" s="3"/>
      <c r="E1" s="3"/>
      <c r="F1" s="3"/>
      <c r="G1" s="3"/>
    </row>
    <row r="2" spans="1:7" x14ac:dyDescent="0.35">
      <c r="A2" s="4" t="s">
        <v>911</v>
      </c>
      <c r="B2" s="3"/>
      <c r="C2" s="3"/>
      <c r="D2" s="3"/>
      <c r="E2" s="3"/>
      <c r="F2" s="3"/>
      <c r="G2" s="3"/>
    </row>
    <row r="3" spans="1:7" ht="16" thickBot="1" x14ac:dyDescent="0.4">
      <c r="A3" s="2"/>
      <c r="B3" s="2"/>
      <c r="C3" s="2"/>
      <c r="D3" s="5" t="s">
        <v>861</v>
      </c>
      <c r="E3" s="5" t="s">
        <v>862</v>
      </c>
      <c r="F3" s="3" t="s">
        <v>863</v>
      </c>
      <c r="G3" s="3"/>
    </row>
    <row r="4" spans="1:7" ht="16" thickBot="1" x14ac:dyDescent="0.4">
      <c r="A4" s="120">
        <v>1</v>
      </c>
      <c r="B4" s="121" t="s">
        <v>271</v>
      </c>
      <c r="C4" s="122" t="s">
        <v>272</v>
      </c>
      <c r="D4" s="131"/>
      <c r="E4" s="132">
        <v>729</v>
      </c>
      <c r="F4" s="124">
        <f t="shared" ref="F4:F27" si="0">SUM(D4:E4)</f>
        <v>729</v>
      </c>
      <c r="G4" s="125" t="s">
        <v>909</v>
      </c>
    </row>
    <row r="5" spans="1:7" ht="15.5" x14ac:dyDescent="0.35">
      <c r="A5" s="42">
        <v>2</v>
      </c>
      <c r="B5" s="117" t="s">
        <v>264</v>
      </c>
      <c r="C5" s="118" t="s">
        <v>45</v>
      </c>
      <c r="D5" s="13"/>
      <c r="E5" s="14">
        <v>245</v>
      </c>
      <c r="F5" s="15">
        <f t="shared" si="0"/>
        <v>245</v>
      </c>
      <c r="G5" s="16" t="s">
        <v>909</v>
      </c>
    </row>
    <row r="6" spans="1:7" ht="15.5" x14ac:dyDescent="0.35">
      <c r="A6" s="43">
        <v>3</v>
      </c>
      <c r="B6" s="56" t="s">
        <v>38</v>
      </c>
      <c r="C6" s="57" t="s">
        <v>18</v>
      </c>
      <c r="D6" s="19"/>
      <c r="E6" s="20">
        <v>199</v>
      </c>
      <c r="F6" s="21">
        <f t="shared" si="0"/>
        <v>199</v>
      </c>
      <c r="G6" s="22" t="s">
        <v>909</v>
      </c>
    </row>
    <row r="7" spans="1:7" ht="15.5" x14ac:dyDescent="0.35">
      <c r="A7" s="43">
        <v>4</v>
      </c>
      <c r="B7" s="56" t="s">
        <v>258</v>
      </c>
      <c r="C7" s="57" t="s">
        <v>35</v>
      </c>
      <c r="D7" s="19"/>
      <c r="E7" s="20">
        <v>149</v>
      </c>
      <c r="F7" s="21">
        <f t="shared" si="0"/>
        <v>149</v>
      </c>
      <c r="G7" s="22" t="s">
        <v>909</v>
      </c>
    </row>
    <row r="8" spans="1:7" ht="15.5" x14ac:dyDescent="0.35">
      <c r="A8" s="43">
        <v>5</v>
      </c>
      <c r="B8" s="56" t="s">
        <v>282</v>
      </c>
      <c r="C8" s="57" t="s">
        <v>148</v>
      </c>
      <c r="D8" s="13">
        <v>0.83299999999999996</v>
      </c>
      <c r="E8" s="14">
        <v>133.69999999999999</v>
      </c>
      <c r="F8" s="21">
        <f t="shared" si="0"/>
        <v>134.53299999999999</v>
      </c>
      <c r="G8" s="22" t="s">
        <v>909</v>
      </c>
    </row>
    <row r="9" spans="1:7" ht="15.5" x14ac:dyDescent="0.35">
      <c r="A9" s="43">
        <v>6</v>
      </c>
      <c r="B9" s="56" t="s">
        <v>263</v>
      </c>
      <c r="C9" s="57" t="s">
        <v>87</v>
      </c>
      <c r="D9" s="19"/>
      <c r="E9" s="20">
        <v>55</v>
      </c>
      <c r="F9" s="21">
        <f t="shared" si="0"/>
        <v>55</v>
      </c>
      <c r="G9" s="22" t="s">
        <v>909</v>
      </c>
    </row>
    <row r="10" spans="1:7" ht="15.5" x14ac:dyDescent="0.35">
      <c r="A10" s="43">
        <v>7</v>
      </c>
      <c r="B10" s="56" t="s">
        <v>278</v>
      </c>
      <c r="C10" s="57" t="s">
        <v>148</v>
      </c>
      <c r="D10" s="19"/>
      <c r="E10" s="20">
        <v>53</v>
      </c>
      <c r="F10" s="21">
        <f t="shared" si="0"/>
        <v>53</v>
      </c>
      <c r="G10" s="22" t="s">
        <v>909</v>
      </c>
    </row>
    <row r="11" spans="1:7" ht="15.5" x14ac:dyDescent="0.35">
      <c r="A11" s="43">
        <v>8</v>
      </c>
      <c r="B11" s="56" t="s">
        <v>279</v>
      </c>
      <c r="C11" s="57" t="s">
        <v>148</v>
      </c>
      <c r="D11" s="126"/>
      <c r="E11" s="128">
        <v>19.5</v>
      </c>
      <c r="F11" s="21">
        <f t="shared" si="0"/>
        <v>19.5</v>
      </c>
      <c r="G11" s="22" t="s">
        <v>909</v>
      </c>
    </row>
    <row r="12" spans="1:7" ht="15.5" x14ac:dyDescent="0.35">
      <c r="A12" s="43">
        <v>9</v>
      </c>
      <c r="B12" s="56" t="s">
        <v>285</v>
      </c>
      <c r="C12" s="57" t="s">
        <v>152</v>
      </c>
      <c r="D12" s="19"/>
      <c r="E12" s="20">
        <v>17</v>
      </c>
      <c r="F12" s="21">
        <f t="shared" si="0"/>
        <v>17</v>
      </c>
      <c r="G12" s="22" t="s">
        <v>909</v>
      </c>
    </row>
    <row r="13" spans="1:7" ht="16" thickBot="1" x14ac:dyDescent="0.4">
      <c r="A13" s="51">
        <v>10</v>
      </c>
      <c r="B13" s="58" t="s">
        <v>276</v>
      </c>
      <c r="C13" s="59" t="s">
        <v>277</v>
      </c>
      <c r="D13" s="62"/>
      <c r="E13" s="63">
        <v>15.5</v>
      </c>
      <c r="F13" s="53">
        <f t="shared" si="0"/>
        <v>15.5</v>
      </c>
      <c r="G13" s="37" t="s">
        <v>909</v>
      </c>
    </row>
    <row r="14" spans="1:7" ht="15.5" x14ac:dyDescent="0.35">
      <c r="A14" s="42">
        <v>11</v>
      </c>
      <c r="B14" s="117" t="s">
        <v>262</v>
      </c>
      <c r="C14" s="118" t="s">
        <v>117</v>
      </c>
      <c r="D14" s="23"/>
      <c r="E14" s="24">
        <v>7</v>
      </c>
      <c r="F14" s="15">
        <f t="shared" si="0"/>
        <v>7</v>
      </c>
      <c r="G14" s="16" t="s">
        <v>909</v>
      </c>
    </row>
    <row r="15" spans="1:7" ht="15.5" x14ac:dyDescent="0.35">
      <c r="A15" s="43">
        <v>12</v>
      </c>
      <c r="B15" s="56" t="s">
        <v>283</v>
      </c>
      <c r="C15" s="57" t="s">
        <v>284</v>
      </c>
      <c r="D15" s="19"/>
      <c r="E15" s="20">
        <v>1.81</v>
      </c>
      <c r="F15" s="21">
        <f t="shared" si="0"/>
        <v>1.81</v>
      </c>
      <c r="G15" s="22" t="s">
        <v>909</v>
      </c>
    </row>
    <row r="16" spans="1:7" ht="15.5" x14ac:dyDescent="0.35">
      <c r="A16" s="43">
        <v>13</v>
      </c>
      <c r="B16" s="56" t="s">
        <v>257</v>
      </c>
      <c r="C16" s="57" t="s">
        <v>87</v>
      </c>
      <c r="D16" s="126"/>
      <c r="E16" s="21"/>
      <c r="F16" s="21">
        <f t="shared" si="0"/>
        <v>0</v>
      </c>
      <c r="G16" s="22" t="s">
        <v>909</v>
      </c>
    </row>
    <row r="17" spans="1:8" ht="15.5" x14ac:dyDescent="0.35">
      <c r="A17" s="43">
        <v>14</v>
      </c>
      <c r="B17" s="56" t="s">
        <v>259</v>
      </c>
      <c r="C17" s="57" t="s">
        <v>18</v>
      </c>
      <c r="D17" s="19"/>
      <c r="E17" s="20"/>
      <c r="F17" s="21">
        <f t="shared" si="0"/>
        <v>0</v>
      </c>
      <c r="G17" s="22" t="s">
        <v>909</v>
      </c>
    </row>
    <row r="18" spans="1:8" ht="15.5" x14ac:dyDescent="0.35">
      <c r="A18" s="43">
        <v>15</v>
      </c>
      <c r="B18" s="56" t="s">
        <v>260</v>
      </c>
      <c r="C18" s="57" t="s">
        <v>261</v>
      </c>
      <c r="D18" s="13"/>
      <c r="E18" s="14"/>
      <c r="F18" s="21">
        <f t="shared" si="0"/>
        <v>0</v>
      </c>
      <c r="G18" s="22" t="s">
        <v>909</v>
      </c>
    </row>
    <row r="19" spans="1:8" ht="15.5" x14ac:dyDescent="0.35">
      <c r="A19" s="43">
        <v>16</v>
      </c>
      <c r="B19" s="56" t="s">
        <v>265</v>
      </c>
      <c r="C19" s="57" t="s">
        <v>212</v>
      </c>
      <c r="D19" s="19"/>
      <c r="E19" s="20"/>
      <c r="F19" s="21">
        <f t="shared" si="0"/>
        <v>0</v>
      </c>
      <c r="G19" s="22" t="s">
        <v>909</v>
      </c>
    </row>
    <row r="20" spans="1:8" ht="15.5" x14ac:dyDescent="0.35">
      <c r="A20" s="43">
        <v>17</v>
      </c>
      <c r="B20" s="56" t="s">
        <v>266</v>
      </c>
      <c r="C20" s="57" t="s">
        <v>267</v>
      </c>
      <c r="D20" s="13"/>
      <c r="E20" s="14"/>
      <c r="F20" s="21">
        <f t="shared" si="0"/>
        <v>0</v>
      </c>
      <c r="G20" s="22" t="s">
        <v>909</v>
      </c>
    </row>
    <row r="21" spans="1:8" ht="15.5" x14ac:dyDescent="0.35">
      <c r="A21" s="43">
        <v>18</v>
      </c>
      <c r="B21" s="56" t="s">
        <v>268</v>
      </c>
      <c r="C21" s="57" t="s">
        <v>230</v>
      </c>
      <c r="D21" s="19"/>
      <c r="E21" s="20"/>
      <c r="F21" s="21">
        <f t="shared" si="0"/>
        <v>0</v>
      </c>
      <c r="G21" s="22" t="s">
        <v>909</v>
      </c>
    </row>
    <row r="22" spans="1:8" ht="15.5" x14ac:dyDescent="0.35">
      <c r="A22" s="43">
        <v>19</v>
      </c>
      <c r="B22" s="56" t="s">
        <v>269</v>
      </c>
      <c r="C22" s="57" t="s">
        <v>270</v>
      </c>
      <c r="D22" s="19"/>
      <c r="E22" s="20"/>
      <c r="F22" s="21">
        <f t="shared" si="0"/>
        <v>0</v>
      </c>
      <c r="G22" s="22" t="s">
        <v>909</v>
      </c>
    </row>
    <row r="23" spans="1:8" ht="15.5" x14ac:dyDescent="0.35">
      <c r="A23" s="43">
        <v>20</v>
      </c>
      <c r="B23" s="56" t="s">
        <v>273</v>
      </c>
      <c r="C23" s="57" t="s">
        <v>7</v>
      </c>
      <c r="D23" s="19"/>
      <c r="E23" s="20"/>
      <c r="F23" s="21">
        <f t="shared" si="0"/>
        <v>0</v>
      </c>
      <c r="G23" s="22" t="s">
        <v>909</v>
      </c>
    </row>
    <row r="24" spans="1:8" ht="15.5" x14ac:dyDescent="0.35">
      <c r="A24" s="43">
        <v>21</v>
      </c>
      <c r="B24" s="56" t="s">
        <v>274</v>
      </c>
      <c r="C24" s="57" t="s">
        <v>275</v>
      </c>
      <c r="D24" s="19"/>
      <c r="E24" s="20"/>
      <c r="F24" s="21">
        <f t="shared" si="0"/>
        <v>0</v>
      </c>
      <c r="G24" s="22" t="s">
        <v>909</v>
      </c>
    </row>
    <row r="25" spans="1:8" ht="15.5" x14ac:dyDescent="0.35">
      <c r="A25" s="43">
        <v>22</v>
      </c>
      <c r="B25" s="56" t="s">
        <v>280</v>
      </c>
      <c r="C25" s="57" t="s">
        <v>281</v>
      </c>
      <c r="D25" s="19"/>
      <c r="E25" s="20"/>
      <c r="F25" s="21">
        <f t="shared" si="0"/>
        <v>0</v>
      </c>
      <c r="G25" s="22" t="s">
        <v>909</v>
      </c>
    </row>
    <row r="26" spans="1:8" ht="15.5" x14ac:dyDescent="0.35">
      <c r="A26" s="43">
        <v>23</v>
      </c>
      <c r="B26" s="56" t="s">
        <v>256</v>
      </c>
      <c r="C26" s="57" t="s">
        <v>95</v>
      </c>
      <c r="D26" s="19"/>
      <c r="E26" s="20"/>
      <c r="F26" s="21">
        <f t="shared" si="0"/>
        <v>0</v>
      </c>
      <c r="G26" s="22" t="s">
        <v>909</v>
      </c>
    </row>
    <row r="27" spans="1:8" ht="16" thickBot="1" x14ac:dyDescent="0.4">
      <c r="A27" s="51">
        <v>24</v>
      </c>
      <c r="B27" s="58" t="s">
        <v>286</v>
      </c>
      <c r="C27" s="59" t="s">
        <v>7</v>
      </c>
      <c r="D27" s="62"/>
      <c r="E27" s="63"/>
      <c r="F27" s="53">
        <f t="shared" si="0"/>
        <v>0</v>
      </c>
      <c r="G27" s="37" t="s">
        <v>909</v>
      </c>
      <c r="H27" s="227">
        <f>12/24</f>
        <v>0.5</v>
      </c>
    </row>
    <row r="28" spans="1:8" ht="15" thickBot="1" x14ac:dyDescent="0.4">
      <c r="A28" s="3"/>
      <c r="B28" s="3"/>
      <c r="C28" s="3"/>
      <c r="D28" s="48">
        <f>SUM(D4:D27)</f>
        <v>0.83299999999999996</v>
      </c>
      <c r="E28" s="48">
        <f>SUM(E4:E27)</f>
        <v>1624.51</v>
      </c>
      <c r="F28" s="49">
        <f>SUM(F4:F27)</f>
        <v>1625.3429999999998</v>
      </c>
      <c r="G28" s="3"/>
    </row>
    <row r="29" spans="1:8" ht="15" thickBot="1" x14ac:dyDescent="0.4">
      <c r="A29" s="3"/>
      <c r="B29" s="3"/>
      <c r="C29" s="3"/>
      <c r="D29" s="5"/>
      <c r="E29" s="5"/>
      <c r="F29" s="40">
        <f>SUM(D28:E28)</f>
        <v>1625.3430000000001</v>
      </c>
      <c r="G29" s="3"/>
    </row>
  </sheetData>
  <sortState ref="B4:F27">
    <sortCondition descending="1" ref="F4:F27"/>
  </sortState>
  <pageMargins left="0.7" right="0.7" top="0.75" bottom="0.75" header="0.3" footer="0.3"/>
  <pageSetup orientation="portrait" horizontalDpi="4294967295" verticalDpi="4294967295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</sheetPr>
  <dimension ref="A1:H30"/>
  <sheetViews>
    <sheetView workbookViewId="0">
      <selection activeCell="A4" sqref="A4:G4"/>
    </sheetView>
  </sheetViews>
  <sheetFormatPr defaultRowHeight="14.5" x14ac:dyDescent="0.35"/>
  <cols>
    <col min="1" max="1" width="4.453125" customWidth="1"/>
    <col min="2" max="2" width="11.81640625" bestFit="1" customWidth="1"/>
    <col min="3" max="3" width="10.81640625" bestFit="1" customWidth="1"/>
    <col min="4" max="5" width="10.54296875" customWidth="1"/>
    <col min="6" max="6" width="6.81640625" bestFit="1" customWidth="1"/>
    <col min="7" max="7" width="3.453125" bestFit="1" customWidth="1"/>
  </cols>
  <sheetData>
    <row r="1" spans="1:7" s="1" customFormat="1" ht="15.5" x14ac:dyDescent="0.35">
      <c r="A1" s="2" t="s">
        <v>913</v>
      </c>
      <c r="B1" s="3"/>
      <c r="C1" s="3"/>
      <c r="D1" s="3"/>
      <c r="E1" s="3"/>
      <c r="F1" s="3"/>
      <c r="G1" s="3"/>
    </row>
    <row r="2" spans="1:7" x14ac:dyDescent="0.35">
      <c r="A2" s="4" t="s">
        <v>905</v>
      </c>
      <c r="B2" s="3"/>
      <c r="C2" s="3"/>
      <c r="D2" s="3"/>
      <c r="E2" s="3"/>
      <c r="F2" s="3"/>
      <c r="G2" s="3"/>
    </row>
    <row r="3" spans="1:7" ht="16" thickBot="1" x14ac:dyDescent="0.4">
      <c r="A3" s="2"/>
      <c r="B3" s="2"/>
      <c r="C3" s="2"/>
      <c r="D3" s="5" t="s">
        <v>861</v>
      </c>
      <c r="E3" s="5" t="s">
        <v>862</v>
      </c>
      <c r="F3" s="3" t="s">
        <v>863</v>
      </c>
      <c r="G3" s="3"/>
    </row>
    <row r="4" spans="1:7" ht="16" thickBot="1" x14ac:dyDescent="0.4">
      <c r="A4" s="120">
        <v>1</v>
      </c>
      <c r="B4" s="121" t="s">
        <v>300</v>
      </c>
      <c r="C4" s="122" t="s">
        <v>82</v>
      </c>
      <c r="D4" s="131"/>
      <c r="E4" s="132">
        <v>85</v>
      </c>
      <c r="F4" s="124">
        <f t="shared" ref="F4:F28" si="0">SUM(D4:E4)</f>
        <v>85</v>
      </c>
      <c r="G4" s="125" t="s">
        <v>912</v>
      </c>
    </row>
    <row r="5" spans="1:7" ht="15.5" x14ac:dyDescent="0.35">
      <c r="A5" s="255">
        <v>2</v>
      </c>
      <c r="B5" s="54" t="s">
        <v>293</v>
      </c>
      <c r="C5" s="55" t="s">
        <v>29</v>
      </c>
      <c r="D5" s="391"/>
      <c r="E5" s="392">
        <v>51</v>
      </c>
      <c r="F5" s="9">
        <f t="shared" si="0"/>
        <v>51</v>
      </c>
      <c r="G5" s="10" t="s">
        <v>912</v>
      </c>
    </row>
    <row r="6" spans="1:7" ht="16" thickBot="1" x14ac:dyDescent="0.4">
      <c r="A6" s="51">
        <v>3</v>
      </c>
      <c r="B6" s="58" t="s">
        <v>292</v>
      </c>
      <c r="C6" s="59" t="s">
        <v>21</v>
      </c>
      <c r="D6" s="62"/>
      <c r="E6" s="63">
        <v>14</v>
      </c>
      <c r="F6" s="53">
        <f t="shared" si="0"/>
        <v>14</v>
      </c>
      <c r="G6" s="37" t="s">
        <v>912</v>
      </c>
    </row>
    <row r="7" spans="1:7" ht="15.5" x14ac:dyDescent="0.35">
      <c r="A7" s="42">
        <v>4</v>
      </c>
      <c r="B7" s="117" t="s">
        <v>301</v>
      </c>
      <c r="C7" s="118" t="s">
        <v>13</v>
      </c>
      <c r="D7" s="13"/>
      <c r="E7" s="14">
        <v>11</v>
      </c>
      <c r="F7" s="15">
        <f t="shared" si="0"/>
        <v>11</v>
      </c>
      <c r="G7" s="16" t="s">
        <v>912</v>
      </c>
    </row>
    <row r="8" spans="1:7" ht="15.5" x14ac:dyDescent="0.35">
      <c r="A8" s="43">
        <v>5</v>
      </c>
      <c r="B8" s="56" t="s">
        <v>299</v>
      </c>
      <c r="C8" s="57" t="s">
        <v>240</v>
      </c>
      <c r="D8" s="13"/>
      <c r="E8" s="14">
        <v>4.5</v>
      </c>
      <c r="F8" s="21">
        <f t="shared" si="0"/>
        <v>4.5</v>
      </c>
      <c r="G8" s="22" t="s">
        <v>912</v>
      </c>
    </row>
    <row r="9" spans="1:7" ht="15.5" x14ac:dyDescent="0.35">
      <c r="A9" s="43">
        <v>6</v>
      </c>
      <c r="B9" s="56" t="s">
        <v>94</v>
      </c>
      <c r="C9" s="57" t="s">
        <v>17</v>
      </c>
      <c r="D9" s="19"/>
      <c r="E9" s="20">
        <v>3.8</v>
      </c>
      <c r="F9" s="21">
        <f t="shared" si="0"/>
        <v>3.8</v>
      </c>
      <c r="G9" s="22" t="s">
        <v>912</v>
      </c>
    </row>
    <row r="10" spans="1:7" ht="15.5" x14ac:dyDescent="0.35">
      <c r="A10" s="43">
        <v>7</v>
      </c>
      <c r="B10" s="56" t="s">
        <v>287</v>
      </c>
      <c r="C10" s="57" t="s">
        <v>288</v>
      </c>
      <c r="D10" s="126"/>
      <c r="E10" s="21"/>
      <c r="F10" s="21">
        <f t="shared" si="0"/>
        <v>0</v>
      </c>
      <c r="G10" s="22" t="s">
        <v>912</v>
      </c>
    </row>
    <row r="11" spans="1:7" ht="15.5" x14ac:dyDescent="0.35">
      <c r="A11" s="43">
        <v>8</v>
      </c>
      <c r="B11" s="56" t="s">
        <v>289</v>
      </c>
      <c r="C11" s="57" t="s">
        <v>21</v>
      </c>
      <c r="D11" s="19"/>
      <c r="E11" s="20"/>
      <c r="F11" s="21">
        <f t="shared" si="0"/>
        <v>0</v>
      </c>
      <c r="G11" s="22" t="s">
        <v>912</v>
      </c>
    </row>
    <row r="12" spans="1:7" ht="15.5" x14ac:dyDescent="0.35">
      <c r="A12" s="43">
        <v>9</v>
      </c>
      <c r="B12" s="56" t="s">
        <v>290</v>
      </c>
      <c r="C12" s="57" t="s">
        <v>291</v>
      </c>
      <c r="D12" s="19"/>
      <c r="E12" s="20"/>
      <c r="F12" s="21">
        <f t="shared" si="0"/>
        <v>0</v>
      </c>
      <c r="G12" s="22" t="s">
        <v>912</v>
      </c>
    </row>
    <row r="13" spans="1:7" ht="15.5" x14ac:dyDescent="0.35">
      <c r="A13" s="43">
        <v>10</v>
      </c>
      <c r="B13" s="56" t="s">
        <v>294</v>
      </c>
      <c r="C13" s="57" t="s">
        <v>18</v>
      </c>
      <c r="D13" s="19"/>
      <c r="E13" s="20"/>
      <c r="F13" s="21">
        <f t="shared" si="0"/>
        <v>0</v>
      </c>
      <c r="G13" s="22" t="s">
        <v>912</v>
      </c>
    </row>
    <row r="14" spans="1:7" ht="15.5" x14ac:dyDescent="0.35">
      <c r="A14" s="43">
        <v>11</v>
      </c>
      <c r="B14" s="56" t="s">
        <v>295</v>
      </c>
      <c r="C14" s="57" t="s">
        <v>296</v>
      </c>
      <c r="D14" s="13"/>
      <c r="E14" s="14"/>
      <c r="F14" s="21">
        <f t="shared" si="0"/>
        <v>0</v>
      </c>
      <c r="G14" s="22" t="s">
        <v>912</v>
      </c>
    </row>
    <row r="15" spans="1:7" ht="15.5" x14ac:dyDescent="0.35">
      <c r="A15" s="43">
        <v>12</v>
      </c>
      <c r="B15" s="56" t="s">
        <v>297</v>
      </c>
      <c r="C15" s="57" t="s">
        <v>298</v>
      </c>
      <c r="D15" s="19"/>
      <c r="E15" s="20"/>
      <c r="F15" s="21">
        <f t="shared" si="0"/>
        <v>0</v>
      </c>
      <c r="G15" s="22" t="s">
        <v>912</v>
      </c>
    </row>
    <row r="16" spans="1:7" ht="15.5" x14ac:dyDescent="0.35">
      <c r="A16" s="43">
        <v>13</v>
      </c>
      <c r="B16" s="56" t="s">
        <v>242</v>
      </c>
      <c r="C16" s="57" t="s">
        <v>59</v>
      </c>
      <c r="D16" s="19"/>
      <c r="E16" s="20"/>
      <c r="F16" s="21">
        <f t="shared" si="0"/>
        <v>0</v>
      </c>
      <c r="G16" s="22" t="s">
        <v>912</v>
      </c>
    </row>
    <row r="17" spans="1:8" ht="15.5" x14ac:dyDescent="0.35">
      <c r="A17" s="43">
        <v>14</v>
      </c>
      <c r="B17" s="56" t="s">
        <v>302</v>
      </c>
      <c r="C17" s="57" t="s">
        <v>39</v>
      </c>
      <c r="D17" s="19"/>
      <c r="E17" s="20"/>
      <c r="F17" s="21">
        <f t="shared" si="0"/>
        <v>0</v>
      </c>
      <c r="G17" s="22" t="s">
        <v>912</v>
      </c>
    </row>
    <row r="18" spans="1:8" ht="15.5" x14ac:dyDescent="0.35">
      <c r="A18" s="43">
        <v>15</v>
      </c>
      <c r="B18" s="56" t="s">
        <v>303</v>
      </c>
      <c r="C18" s="57" t="s">
        <v>62</v>
      </c>
      <c r="D18" s="13"/>
      <c r="E18" s="14"/>
      <c r="F18" s="21">
        <f t="shared" si="0"/>
        <v>0</v>
      </c>
      <c r="G18" s="22" t="s">
        <v>912</v>
      </c>
    </row>
    <row r="19" spans="1:8" ht="15.5" x14ac:dyDescent="0.35">
      <c r="A19" s="43">
        <v>16</v>
      </c>
      <c r="B19" s="56" t="s">
        <v>304</v>
      </c>
      <c r="C19" s="57" t="s">
        <v>305</v>
      </c>
      <c r="D19" s="19"/>
      <c r="E19" s="20"/>
      <c r="F19" s="21">
        <f t="shared" si="0"/>
        <v>0</v>
      </c>
      <c r="G19" s="22" t="s">
        <v>912</v>
      </c>
    </row>
    <row r="20" spans="1:8" ht="15.5" x14ac:dyDescent="0.35">
      <c r="A20" s="43">
        <v>17</v>
      </c>
      <c r="B20" s="56" t="s">
        <v>306</v>
      </c>
      <c r="C20" s="57" t="s">
        <v>307</v>
      </c>
      <c r="D20" s="13"/>
      <c r="E20" s="14"/>
      <c r="F20" s="21">
        <f t="shared" si="0"/>
        <v>0</v>
      </c>
      <c r="G20" s="22" t="s">
        <v>912</v>
      </c>
    </row>
    <row r="21" spans="1:8" ht="15.5" x14ac:dyDescent="0.35">
      <c r="A21" s="43">
        <v>18</v>
      </c>
      <c r="B21" s="56" t="s">
        <v>308</v>
      </c>
      <c r="C21" s="57" t="s">
        <v>18</v>
      </c>
      <c r="D21" s="126"/>
      <c r="E21" s="21"/>
      <c r="F21" s="21">
        <f t="shared" si="0"/>
        <v>0</v>
      </c>
      <c r="G21" s="22" t="s">
        <v>912</v>
      </c>
    </row>
    <row r="22" spans="1:8" ht="15.5" x14ac:dyDescent="0.35">
      <c r="A22" s="43">
        <v>19</v>
      </c>
      <c r="B22" s="56" t="s">
        <v>309</v>
      </c>
      <c r="C22" s="57" t="s">
        <v>310</v>
      </c>
      <c r="D22" s="19"/>
      <c r="E22" s="20"/>
      <c r="F22" s="21">
        <f t="shared" si="0"/>
        <v>0</v>
      </c>
      <c r="G22" s="22" t="s">
        <v>912</v>
      </c>
    </row>
    <row r="23" spans="1:8" ht="15.5" x14ac:dyDescent="0.35">
      <c r="A23" s="43">
        <v>20</v>
      </c>
      <c r="B23" s="56" t="s">
        <v>311</v>
      </c>
      <c r="C23" s="57" t="s">
        <v>240</v>
      </c>
      <c r="D23" s="19"/>
      <c r="E23" s="20"/>
      <c r="F23" s="21">
        <f t="shared" si="0"/>
        <v>0</v>
      </c>
      <c r="G23" s="22" t="s">
        <v>912</v>
      </c>
    </row>
    <row r="24" spans="1:8" ht="15.5" x14ac:dyDescent="0.35">
      <c r="A24" s="43">
        <v>21</v>
      </c>
      <c r="B24" s="56" t="s">
        <v>312</v>
      </c>
      <c r="C24" s="57" t="s">
        <v>313</v>
      </c>
      <c r="D24" s="19"/>
      <c r="E24" s="20"/>
      <c r="F24" s="21">
        <f t="shared" si="0"/>
        <v>0</v>
      </c>
      <c r="G24" s="22" t="s">
        <v>912</v>
      </c>
    </row>
    <row r="25" spans="1:8" ht="15.5" x14ac:dyDescent="0.35">
      <c r="A25" s="43">
        <v>22</v>
      </c>
      <c r="B25" s="56" t="s">
        <v>44</v>
      </c>
      <c r="C25" s="57" t="s">
        <v>163</v>
      </c>
      <c r="D25" s="19"/>
      <c r="E25" s="20"/>
      <c r="F25" s="21">
        <f t="shared" si="0"/>
        <v>0</v>
      </c>
      <c r="G25" s="22" t="s">
        <v>912</v>
      </c>
    </row>
    <row r="26" spans="1:8" ht="15.5" x14ac:dyDescent="0.35">
      <c r="A26" s="43">
        <v>23</v>
      </c>
      <c r="B26" s="56" t="s">
        <v>261</v>
      </c>
      <c r="C26" s="57" t="s">
        <v>97</v>
      </c>
      <c r="D26" s="19"/>
      <c r="E26" s="20"/>
      <c r="F26" s="21">
        <f t="shared" si="0"/>
        <v>0</v>
      </c>
      <c r="G26" s="22" t="s">
        <v>912</v>
      </c>
    </row>
    <row r="27" spans="1:8" ht="15.5" x14ac:dyDescent="0.35">
      <c r="A27" s="43">
        <v>24</v>
      </c>
      <c r="B27" s="56" t="s">
        <v>261</v>
      </c>
      <c r="C27" s="57" t="s">
        <v>314</v>
      </c>
      <c r="D27" s="27"/>
      <c r="E27" s="28"/>
      <c r="F27" s="21">
        <f t="shared" si="0"/>
        <v>0</v>
      </c>
      <c r="G27" s="22" t="s">
        <v>912</v>
      </c>
    </row>
    <row r="28" spans="1:8" ht="16" thickBot="1" x14ac:dyDescent="0.4">
      <c r="A28" s="51">
        <v>25</v>
      </c>
      <c r="B28" s="58" t="s">
        <v>315</v>
      </c>
      <c r="C28" s="59" t="s">
        <v>206</v>
      </c>
      <c r="D28" s="60"/>
      <c r="E28" s="61"/>
      <c r="F28" s="53">
        <f t="shared" si="0"/>
        <v>0</v>
      </c>
      <c r="G28" s="37" t="s">
        <v>912</v>
      </c>
      <c r="H28" s="227">
        <f>6/25</f>
        <v>0.24</v>
      </c>
    </row>
    <row r="29" spans="1:8" ht="15" thickBot="1" x14ac:dyDescent="0.4">
      <c r="A29" s="3"/>
      <c r="B29" s="3"/>
      <c r="C29" s="3"/>
      <c r="D29" s="48">
        <f>SUM(D4:D28)</f>
        <v>0</v>
      </c>
      <c r="E29" s="48">
        <f>SUM(E4:E28)</f>
        <v>169.3</v>
      </c>
      <c r="F29" s="49">
        <f>SUM(F4:F28)</f>
        <v>169.3</v>
      </c>
      <c r="G29" s="3"/>
    </row>
    <row r="30" spans="1:8" ht="15" thickBot="1" x14ac:dyDescent="0.4">
      <c r="A30" s="3"/>
      <c r="B30" s="3"/>
      <c r="C30" s="3"/>
      <c r="D30" s="5"/>
      <c r="E30" s="5"/>
      <c r="F30" s="40">
        <f>SUM(D29:E29)</f>
        <v>169.3</v>
      </c>
      <c r="G30" s="3"/>
    </row>
  </sheetData>
  <sortState ref="B4:F28">
    <sortCondition descending="1" ref="F4:F28"/>
  </sortState>
  <pageMargins left="0.7" right="0.7" top="0.75" bottom="0.75" header="0.3" footer="0.3"/>
  <pageSetup orientation="portrait" horizontalDpi="4294967295" verticalDpi="429496729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</sheetPr>
  <dimension ref="A1:H31"/>
  <sheetViews>
    <sheetView workbookViewId="0"/>
  </sheetViews>
  <sheetFormatPr defaultRowHeight="14.5" x14ac:dyDescent="0.35"/>
  <cols>
    <col min="1" max="1" width="4.54296875" customWidth="1"/>
    <col min="2" max="2" width="15.7265625" bestFit="1" customWidth="1"/>
    <col min="3" max="3" width="10.453125" bestFit="1" customWidth="1"/>
    <col min="4" max="4" width="10.54296875" customWidth="1"/>
    <col min="5" max="5" width="10.54296875" style="116" customWidth="1"/>
    <col min="6" max="6" width="6.81640625" bestFit="1" customWidth="1"/>
    <col min="7" max="7" width="3.453125" bestFit="1" customWidth="1"/>
  </cols>
  <sheetData>
    <row r="1" spans="1:7" s="1" customFormat="1" ht="15.5" x14ac:dyDescent="0.35">
      <c r="A1" s="2" t="s">
        <v>915</v>
      </c>
      <c r="B1" s="3"/>
      <c r="C1" s="3"/>
      <c r="D1" s="3"/>
      <c r="E1" s="5"/>
      <c r="F1" s="3"/>
      <c r="G1" s="3"/>
    </row>
    <row r="2" spans="1:7" x14ac:dyDescent="0.35">
      <c r="A2" s="4" t="s">
        <v>902</v>
      </c>
      <c r="B2" s="3"/>
      <c r="C2" s="3"/>
      <c r="D2" s="3"/>
      <c r="E2" s="5"/>
      <c r="F2" s="3"/>
      <c r="G2" s="3"/>
    </row>
    <row r="3" spans="1:7" ht="16" thickBot="1" x14ac:dyDescent="0.4">
      <c r="A3" s="2"/>
      <c r="B3" s="2"/>
      <c r="C3" s="2"/>
      <c r="D3" s="5" t="s">
        <v>861</v>
      </c>
      <c r="E3" s="5" t="s">
        <v>862</v>
      </c>
      <c r="F3" s="3" t="s">
        <v>863</v>
      </c>
      <c r="G3" s="3"/>
    </row>
    <row r="4" spans="1:7" ht="16" thickBot="1" x14ac:dyDescent="0.4">
      <c r="A4" s="120">
        <v>1</v>
      </c>
      <c r="B4" s="121" t="s">
        <v>331</v>
      </c>
      <c r="C4" s="122" t="s">
        <v>50</v>
      </c>
      <c r="D4" s="131"/>
      <c r="E4" s="132">
        <v>66.900000000000006</v>
      </c>
      <c r="F4" s="124">
        <f t="shared" ref="F4:F29" si="0">SUM(D4:E4)</f>
        <v>66.900000000000006</v>
      </c>
      <c r="G4" s="125" t="s">
        <v>914</v>
      </c>
    </row>
    <row r="5" spans="1:7" ht="15.5" x14ac:dyDescent="0.35">
      <c r="A5" s="42">
        <v>2</v>
      </c>
      <c r="B5" s="117" t="s">
        <v>325</v>
      </c>
      <c r="C5" s="118" t="s">
        <v>326</v>
      </c>
      <c r="D5" s="13"/>
      <c r="E5" s="14">
        <v>45</v>
      </c>
      <c r="F5" s="15">
        <f t="shared" si="0"/>
        <v>45</v>
      </c>
      <c r="G5" s="16" t="s">
        <v>914</v>
      </c>
    </row>
    <row r="6" spans="1:7" ht="15.5" x14ac:dyDescent="0.35">
      <c r="A6" s="43">
        <v>3</v>
      </c>
      <c r="B6" s="56" t="s">
        <v>327</v>
      </c>
      <c r="C6" s="57" t="s">
        <v>328</v>
      </c>
      <c r="D6" s="19"/>
      <c r="E6" s="20">
        <v>33</v>
      </c>
      <c r="F6" s="21">
        <f t="shared" si="0"/>
        <v>33</v>
      </c>
      <c r="G6" s="22" t="s">
        <v>914</v>
      </c>
    </row>
    <row r="7" spans="1:7" ht="15.5" x14ac:dyDescent="0.35">
      <c r="A7" s="43">
        <v>4</v>
      </c>
      <c r="B7" s="56" t="s">
        <v>337</v>
      </c>
      <c r="C7" s="57" t="s">
        <v>87</v>
      </c>
      <c r="D7" s="19"/>
      <c r="E7" s="20">
        <v>30.5</v>
      </c>
      <c r="F7" s="21">
        <f t="shared" si="0"/>
        <v>30.5</v>
      </c>
      <c r="G7" s="22" t="s">
        <v>914</v>
      </c>
    </row>
    <row r="8" spans="1:7" ht="15.5" x14ac:dyDescent="0.35">
      <c r="A8" s="43">
        <v>5</v>
      </c>
      <c r="B8" s="56" t="s">
        <v>336</v>
      </c>
      <c r="C8" s="57" t="s">
        <v>298</v>
      </c>
      <c r="D8" s="19">
        <v>8</v>
      </c>
      <c r="E8" s="20">
        <v>19</v>
      </c>
      <c r="F8" s="21">
        <f t="shared" si="0"/>
        <v>27</v>
      </c>
      <c r="G8" s="22" t="s">
        <v>914</v>
      </c>
    </row>
    <row r="9" spans="1:7" ht="15.5" x14ac:dyDescent="0.35">
      <c r="A9" s="42">
        <v>6</v>
      </c>
      <c r="B9" s="117" t="s">
        <v>343</v>
      </c>
      <c r="C9" s="118" t="s">
        <v>317</v>
      </c>
      <c r="D9" s="13"/>
      <c r="E9" s="14">
        <v>21.6</v>
      </c>
      <c r="F9" s="15">
        <f t="shared" si="0"/>
        <v>21.6</v>
      </c>
      <c r="G9" s="16" t="s">
        <v>914</v>
      </c>
    </row>
    <row r="10" spans="1:7" ht="15.5" x14ac:dyDescent="0.35">
      <c r="A10" s="43">
        <v>7</v>
      </c>
      <c r="B10" s="56" t="s">
        <v>318</v>
      </c>
      <c r="C10" s="57" t="s">
        <v>139</v>
      </c>
      <c r="D10" s="19"/>
      <c r="E10" s="20">
        <v>17</v>
      </c>
      <c r="F10" s="21">
        <f t="shared" si="0"/>
        <v>17</v>
      </c>
      <c r="G10" s="22" t="s">
        <v>914</v>
      </c>
    </row>
    <row r="11" spans="1:7" ht="15.5" x14ac:dyDescent="0.35">
      <c r="A11" s="43">
        <v>8</v>
      </c>
      <c r="B11" s="56" t="s">
        <v>329</v>
      </c>
      <c r="C11" s="57" t="s">
        <v>330</v>
      </c>
      <c r="D11" s="19"/>
      <c r="E11" s="20">
        <v>14</v>
      </c>
      <c r="F11" s="21">
        <f t="shared" si="0"/>
        <v>14</v>
      </c>
      <c r="G11" s="22" t="s">
        <v>914</v>
      </c>
    </row>
    <row r="12" spans="1:7" ht="16" thickBot="1" x14ac:dyDescent="0.4">
      <c r="A12" s="51">
        <v>9</v>
      </c>
      <c r="B12" s="58" t="s">
        <v>346</v>
      </c>
      <c r="C12" s="59" t="s">
        <v>347</v>
      </c>
      <c r="D12" s="60"/>
      <c r="E12" s="63">
        <v>13.9</v>
      </c>
      <c r="F12" s="53">
        <f t="shared" si="0"/>
        <v>13.9</v>
      </c>
      <c r="G12" s="37" t="s">
        <v>914</v>
      </c>
    </row>
    <row r="13" spans="1:7" ht="15.5" x14ac:dyDescent="0.35">
      <c r="A13" s="42">
        <v>10</v>
      </c>
      <c r="B13" s="117" t="s">
        <v>334</v>
      </c>
      <c r="C13" s="118" t="s">
        <v>50</v>
      </c>
      <c r="D13" s="13"/>
      <c r="E13" s="14">
        <v>6</v>
      </c>
      <c r="F13" s="15">
        <f t="shared" si="0"/>
        <v>6</v>
      </c>
      <c r="G13" s="16" t="s">
        <v>914</v>
      </c>
    </row>
    <row r="14" spans="1:7" ht="15.5" x14ac:dyDescent="0.35">
      <c r="A14" s="43">
        <v>11</v>
      </c>
      <c r="B14" s="56" t="s">
        <v>322</v>
      </c>
      <c r="C14" s="57" t="s">
        <v>29</v>
      </c>
      <c r="D14" s="13"/>
      <c r="E14" s="14">
        <v>3.5</v>
      </c>
      <c r="F14" s="21">
        <f t="shared" si="0"/>
        <v>3.5</v>
      </c>
      <c r="G14" s="22" t="s">
        <v>914</v>
      </c>
    </row>
    <row r="15" spans="1:7" ht="15.5" x14ac:dyDescent="0.35">
      <c r="A15" s="43">
        <v>12</v>
      </c>
      <c r="B15" s="56" t="s">
        <v>316</v>
      </c>
      <c r="C15" s="57" t="s">
        <v>317</v>
      </c>
      <c r="D15" s="126"/>
      <c r="E15" s="21"/>
      <c r="F15" s="21">
        <f t="shared" si="0"/>
        <v>0</v>
      </c>
      <c r="G15" s="22" t="s">
        <v>914</v>
      </c>
    </row>
    <row r="16" spans="1:7" ht="15.5" x14ac:dyDescent="0.35">
      <c r="A16" s="43">
        <v>13</v>
      </c>
      <c r="B16" s="56" t="s">
        <v>319</v>
      </c>
      <c r="C16" s="57" t="s">
        <v>320</v>
      </c>
      <c r="D16" s="19"/>
      <c r="E16" s="20"/>
      <c r="F16" s="21">
        <f t="shared" si="0"/>
        <v>0</v>
      </c>
      <c r="G16" s="22" t="s">
        <v>914</v>
      </c>
    </row>
    <row r="17" spans="1:8" ht="15.5" x14ac:dyDescent="0.35">
      <c r="A17" s="43">
        <v>14</v>
      </c>
      <c r="B17" s="56" t="s">
        <v>103</v>
      </c>
      <c r="C17" s="57" t="s">
        <v>97</v>
      </c>
      <c r="D17" s="19"/>
      <c r="E17" s="20"/>
      <c r="F17" s="21">
        <f t="shared" si="0"/>
        <v>0</v>
      </c>
      <c r="G17" s="22" t="s">
        <v>914</v>
      </c>
    </row>
    <row r="18" spans="1:8" ht="15.5" x14ac:dyDescent="0.35">
      <c r="A18" s="43">
        <v>15</v>
      </c>
      <c r="B18" s="56" t="s">
        <v>321</v>
      </c>
      <c r="C18" s="57" t="s">
        <v>95</v>
      </c>
      <c r="D18" s="23"/>
      <c r="E18" s="24"/>
      <c r="F18" s="21">
        <f t="shared" si="0"/>
        <v>0</v>
      </c>
      <c r="G18" s="22" t="s">
        <v>914</v>
      </c>
    </row>
    <row r="19" spans="1:8" ht="15.5" x14ac:dyDescent="0.35">
      <c r="A19" s="43">
        <v>16</v>
      </c>
      <c r="B19" s="56" t="s">
        <v>323</v>
      </c>
      <c r="C19" s="57" t="s">
        <v>324</v>
      </c>
      <c r="D19" s="19"/>
      <c r="E19" s="20"/>
      <c r="F19" s="21">
        <f t="shared" si="0"/>
        <v>0</v>
      </c>
      <c r="G19" s="22" t="s">
        <v>914</v>
      </c>
    </row>
    <row r="20" spans="1:8" ht="15.5" x14ac:dyDescent="0.35">
      <c r="A20" s="43">
        <v>17</v>
      </c>
      <c r="B20" s="56" t="s">
        <v>233</v>
      </c>
      <c r="C20" s="57" t="s">
        <v>212</v>
      </c>
      <c r="D20" s="13"/>
      <c r="E20" s="14"/>
      <c r="F20" s="21">
        <f t="shared" si="0"/>
        <v>0</v>
      </c>
      <c r="G20" s="22" t="s">
        <v>914</v>
      </c>
    </row>
    <row r="21" spans="1:8" ht="15.5" x14ac:dyDescent="0.35">
      <c r="A21" s="43">
        <v>18</v>
      </c>
      <c r="B21" s="56" t="s">
        <v>332</v>
      </c>
      <c r="C21" s="57" t="s">
        <v>82</v>
      </c>
      <c r="D21" s="19"/>
      <c r="E21" s="20"/>
      <c r="F21" s="21">
        <f t="shared" si="0"/>
        <v>0</v>
      </c>
      <c r="G21" s="22" t="s">
        <v>914</v>
      </c>
    </row>
    <row r="22" spans="1:8" ht="15.5" x14ac:dyDescent="0.35">
      <c r="A22" s="43">
        <v>19</v>
      </c>
      <c r="B22" s="56" t="s">
        <v>333</v>
      </c>
      <c r="C22" s="57" t="s">
        <v>97</v>
      </c>
      <c r="D22" s="19"/>
      <c r="E22" s="20"/>
      <c r="F22" s="21">
        <f t="shared" si="0"/>
        <v>0</v>
      </c>
      <c r="G22" s="22" t="s">
        <v>914</v>
      </c>
    </row>
    <row r="23" spans="1:8" ht="15.5" x14ac:dyDescent="0.35">
      <c r="A23" s="43">
        <v>20</v>
      </c>
      <c r="B23" s="56" t="s">
        <v>335</v>
      </c>
      <c r="C23" s="57" t="s">
        <v>17</v>
      </c>
      <c r="D23" s="19"/>
      <c r="E23" s="20"/>
      <c r="F23" s="21">
        <f t="shared" si="0"/>
        <v>0</v>
      </c>
      <c r="G23" s="22" t="s">
        <v>914</v>
      </c>
    </row>
    <row r="24" spans="1:8" ht="15.5" x14ac:dyDescent="0.35">
      <c r="A24" s="43">
        <v>21</v>
      </c>
      <c r="B24" s="56" t="s">
        <v>335</v>
      </c>
      <c r="C24" s="57" t="s">
        <v>21</v>
      </c>
      <c r="D24" s="126"/>
      <c r="E24" s="21"/>
      <c r="F24" s="21">
        <f t="shared" si="0"/>
        <v>0</v>
      </c>
      <c r="G24" s="22" t="s">
        <v>914</v>
      </c>
    </row>
    <row r="25" spans="1:8" ht="15.5" x14ac:dyDescent="0.35">
      <c r="A25" s="43">
        <v>22</v>
      </c>
      <c r="B25" s="56" t="s">
        <v>338</v>
      </c>
      <c r="C25" s="57" t="s">
        <v>339</v>
      </c>
      <c r="D25" s="19"/>
      <c r="E25" s="20"/>
      <c r="F25" s="21">
        <f t="shared" si="0"/>
        <v>0</v>
      </c>
      <c r="G25" s="22" t="s">
        <v>914</v>
      </c>
    </row>
    <row r="26" spans="1:8" ht="15.5" x14ac:dyDescent="0.35">
      <c r="A26" s="43">
        <v>23</v>
      </c>
      <c r="B26" s="56" t="s">
        <v>340</v>
      </c>
      <c r="C26" s="57" t="s">
        <v>341</v>
      </c>
      <c r="D26" s="19"/>
      <c r="E26" s="20"/>
      <c r="F26" s="21">
        <f t="shared" si="0"/>
        <v>0</v>
      </c>
      <c r="G26" s="22" t="s">
        <v>914</v>
      </c>
    </row>
    <row r="27" spans="1:8" ht="15.5" x14ac:dyDescent="0.35">
      <c r="A27" s="43">
        <v>24</v>
      </c>
      <c r="B27" s="56" t="s">
        <v>205</v>
      </c>
      <c r="C27" s="57" t="s">
        <v>342</v>
      </c>
      <c r="D27" s="27"/>
      <c r="E27" s="28"/>
      <c r="F27" s="21">
        <f t="shared" si="0"/>
        <v>0</v>
      </c>
      <c r="G27" s="22" t="s">
        <v>914</v>
      </c>
    </row>
    <row r="28" spans="1:8" ht="15.5" x14ac:dyDescent="0.35">
      <c r="A28" s="43">
        <v>25</v>
      </c>
      <c r="B28" s="56" t="s">
        <v>344</v>
      </c>
      <c r="C28" s="57" t="s">
        <v>345</v>
      </c>
      <c r="D28" s="19"/>
      <c r="E28" s="20"/>
      <c r="F28" s="21">
        <f t="shared" si="0"/>
        <v>0</v>
      </c>
      <c r="G28" s="22" t="s">
        <v>914</v>
      </c>
    </row>
    <row r="29" spans="1:8" ht="16" thickBot="1" x14ac:dyDescent="0.4">
      <c r="A29" s="51">
        <v>26</v>
      </c>
      <c r="B29" s="58" t="s">
        <v>348</v>
      </c>
      <c r="C29" s="59" t="s">
        <v>95</v>
      </c>
      <c r="D29" s="60"/>
      <c r="E29" s="63"/>
      <c r="F29" s="53">
        <f t="shared" si="0"/>
        <v>0</v>
      </c>
      <c r="G29" s="37" t="s">
        <v>914</v>
      </c>
      <c r="H29" s="227">
        <f>11/26</f>
        <v>0.42307692307692307</v>
      </c>
    </row>
    <row r="30" spans="1:8" ht="15" thickBot="1" x14ac:dyDescent="0.4">
      <c r="A30" s="3"/>
      <c r="B30" s="3"/>
      <c r="C30" s="3"/>
      <c r="D30" s="48">
        <f>SUM(D4:D29)</f>
        <v>8</v>
      </c>
      <c r="E30" s="48">
        <f>SUM(E4:E29)</f>
        <v>270.39999999999998</v>
      </c>
      <c r="F30" s="49">
        <f>SUM(F4:F29)</f>
        <v>278.39999999999998</v>
      </c>
      <c r="G30" s="3"/>
    </row>
    <row r="31" spans="1:8" ht="15" thickBot="1" x14ac:dyDescent="0.4">
      <c r="A31" s="3"/>
      <c r="B31" s="3"/>
      <c r="C31" s="3"/>
      <c r="D31" s="5"/>
      <c r="E31" s="5"/>
      <c r="F31" s="40">
        <f>SUM(D30:E30)</f>
        <v>278.39999999999998</v>
      </c>
      <c r="G31" s="3"/>
    </row>
  </sheetData>
  <sortState ref="B4:F29">
    <sortCondition descending="1" ref="F4:F29"/>
  </sortState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35</vt:i4>
      </vt:variant>
    </vt:vector>
  </HeadingPairs>
  <TitlesOfParts>
    <vt:vector size="35" baseType="lpstr">
      <vt:lpstr>1.A</vt:lpstr>
      <vt:lpstr>1.B</vt:lpstr>
      <vt:lpstr>1.C</vt:lpstr>
      <vt:lpstr>2.A</vt:lpstr>
      <vt:lpstr>2.B</vt:lpstr>
      <vt:lpstr>2.C</vt:lpstr>
      <vt:lpstr>3.A</vt:lpstr>
      <vt:lpstr>3.B</vt:lpstr>
      <vt:lpstr>3.C</vt:lpstr>
      <vt:lpstr>3.D</vt:lpstr>
      <vt:lpstr>4.A</vt:lpstr>
      <vt:lpstr>4.B</vt:lpstr>
      <vt:lpstr>4.C</vt:lpstr>
      <vt:lpstr>5.A</vt:lpstr>
      <vt:lpstr>5.B</vt:lpstr>
      <vt:lpstr>5.C</vt:lpstr>
      <vt:lpstr>5.D</vt:lpstr>
      <vt:lpstr>Žáci</vt:lpstr>
      <vt:lpstr>Třídy</vt:lpstr>
      <vt:lpstr>Žáci Nej</vt:lpstr>
      <vt:lpstr>Třídy %</vt:lpstr>
      <vt:lpstr>6.A</vt:lpstr>
      <vt:lpstr>6.B</vt:lpstr>
      <vt:lpstr>6.C</vt:lpstr>
      <vt:lpstr>6.D</vt:lpstr>
      <vt:lpstr>7.A</vt:lpstr>
      <vt:lpstr>7.B</vt:lpstr>
      <vt:lpstr>7.C</vt:lpstr>
      <vt:lpstr>8.A</vt:lpstr>
      <vt:lpstr>8.B</vt:lpstr>
      <vt:lpstr>8.C</vt:lpstr>
      <vt:lpstr>9.A</vt:lpstr>
      <vt:lpstr>9.B</vt:lpstr>
      <vt:lpstr>9.C</vt:lpstr>
      <vt:lpstr>Originál 17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2025-10-03T18:07:47Z</dcterms:created>
  <dcterms:modified xsi:type="dcterms:W3CDTF">2025-10-18T14:21:15Z</dcterms:modified>
  <cp:category/>
</cp:coreProperties>
</file>