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01-233-2023 - ZŠ a MŠ Št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'01-233-2023 - ZŠ a MŠ Šte...'!$C$126:$K$285</definedName>
    <definedName name="_xlnm.Print_Area" localSheetId="1">'01-233-2023 - ZŠ a MŠ Šte...'!$C$4:$J$76,'01-233-2023 - ZŠ a MŠ Šte...'!$C$82:$J$110,'01-233-2023 - ZŠ a MŠ Šte...'!$C$116:$J$285</definedName>
    <definedName name="_xlnm.Print_Titles" localSheetId="1">'01-233-2023 - ZŠ a MŠ Šte...'!$126:$126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84"/>
  <c r="BH284"/>
  <c r="BG284"/>
  <c r="BF284"/>
  <c r="T284"/>
  <c r="T283"/>
  <c r="T282"/>
  <c r="R284"/>
  <c r="R283"/>
  <c r="R282"/>
  <c r="P284"/>
  <c r="P283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J124"/>
  <c r="J123"/>
  <c r="F121"/>
  <c r="E119"/>
  <c r="J90"/>
  <c r="J89"/>
  <c r="F87"/>
  <c r="E85"/>
  <c r="J16"/>
  <c r="E16"/>
  <c r="F124"/>
  <c r="J15"/>
  <c r="J13"/>
  <c r="E13"/>
  <c r="F123"/>
  <c r="J12"/>
  <c r="J10"/>
  <c r="J87"/>
  <c i="1" r="L90"/>
  <c r="AM90"/>
  <c r="AM89"/>
  <c r="L89"/>
  <c r="AM87"/>
  <c r="L87"/>
  <c r="L85"/>
  <c r="L84"/>
  <c i="2" r="J284"/>
  <c r="J255"/>
  <c r="J233"/>
  <c r="BK218"/>
  <c r="BK204"/>
  <c r="J190"/>
  <c r="BK172"/>
  <c r="BK280"/>
  <c r="BK245"/>
  <c r="J216"/>
  <c r="J183"/>
  <c r="J170"/>
  <c r="BK133"/>
  <c r="J280"/>
  <c r="BK253"/>
  <c r="J218"/>
  <c r="J202"/>
  <c r="BK186"/>
  <c r="BK159"/>
  <c r="J146"/>
  <c r="BK130"/>
  <c r="J229"/>
  <c r="BK174"/>
  <c r="J161"/>
  <c r="J142"/>
  <c r="BK276"/>
  <c r="J260"/>
  <c r="BK239"/>
  <c r="J220"/>
  <c r="J209"/>
  <c r="BK193"/>
  <c r="J177"/>
  <c i="1" r="AS94"/>
  <c i="2" r="J263"/>
  <c r="BK226"/>
  <c r="J186"/>
  <c r="J167"/>
  <c r="J130"/>
  <c r="BK255"/>
  <c r="J242"/>
  <c r="BK220"/>
  <c r="BK209"/>
  <c r="J193"/>
  <c r="J163"/>
  <c r="BK142"/>
  <c r="J245"/>
  <c r="BK237"/>
  <c r="BK177"/>
  <c r="BK163"/>
  <c r="BK146"/>
  <c r="J272"/>
  <c r="J253"/>
  <c r="J226"/>
  <c r="J212"/>
  <c r="J196"/>
  <c r="BK183"/>
  <c r="BK137"/>
  <c r="BK260"/>
  <c r="BK229"/>
  <c r="BK190"/>
  <c r="J181"/>
  <c r="J154"/>
  <c r="BK272"/>
  <c r="BK233"/>
  <c r="J224"/>
  <c r="J214"/>
  <c r="BK196"/>
  <c r="J165"/>
  <c r="BK150"/>
  <c r="J133"/>
  <c r="J239"/>
  <c r="J204"/>
  <c r="BK170"/>
  <c r="J150"/>
  <c r="BK263"/>
  <c r="BK249"/>
  <c r="BK224"/>
  <c r="BK214"/>
  <c r="BK202"/>
  <c r="BK181"/>
  <c r="BK165"/>
  <c r="J276"/>
  <c r="J237"/>
  <c r="J200"/>
  <c r="J174"/>
  <c r="BK161"/>
  <c r="BK284"/>
  <c r="J249"/>
  <c r="BK216"/>
  <c r="BK200"/>
  <c r="BK167"/>
  <c r="BK154"/>
  <c r="J137"/>
  <c r="BK242"/>
  <c r="BK212"/>
  <c r="J172"/>
  <c r="J159"/>
  <c l="1" r="R129"/>
  <c r="P141"/>
  <c r="BK158"/>
  <c r="J158"/>
  <c r="J98"/>
  <c r="T158"/>
  <c r="T169"/>
  <c r="P195"/>
  <c r="P188"/>
  <c r="T195"/>
  <c r="T188"/>
  <c r="R211"/>
  <c r="P244"/>
  <c r="BK262"/>
  <c r="J262"/>
  <c r="J107"/>
  <c r="R262"/>
  <c r="BK129"/>
  <c r="J129"/>
  <c r="J96"/>
  <c r="BK141"/>
  <c r="J141"/>
  <c r="J97"/>
  <c r="T141"/>
  <c r="R158"/>
  <c r="P169"/>
  <c r="BK211"/>
  <c r="J211"/>
  <c r="J105"/>
  <c r="T211"/>
  <c r="T244"/>
  <c r="T262"/>
  <c r="P129"/>
  <c r="T129"/>
  <c r="T128"/>
  <c r="R141"/>
  <c r="P158"/>
  <c r="BK169"/>
  <c r="J169"/>
  <c r="J99"/>
  <c r="R169"/>
  <c r="BK195"/>
  <c r="J195"/>
  <c r="J104"/>
  <c r="R195"/>
  <c r="R188"/>
  <c r="P211"/>
  <c r="BK244"/>
  <c r="J244"/>
  <c r="J106"/>
  <c r="R244"/>
  <c r="P262"/>
  <c r="BK189"/>
  <c r="J189"/>
  <c r="J102"/>
  <c r="BK185"/>
  <c r="J185"/>
  <c r="J100"/>
  <c r="BK192"/>
  <c r="J192"/>
  <c r="J103"/>
  <c r="BK283"/>
  <c r="BK282"/>
  <c r="J282"/>
  <c r="J108"/>
  <c r="F89"/>
  <c r="BE130"/>
  <c r="BE133"/>
  <c r="BE150"/>
  <c r="BE165"/>
  <c r="BE177"/>
  <c r="BE183"/>
  <c r="BE186"/>
  <c r="BE196"/>
  <c r="BE209"/>
  <c r="BE214"/>
  <c r="BE216"/>
  <c r="BE218"/>
  <c r="BE224"/>
  <c r="BE229"/>
  <c r="BE245"/>
  <c r="BE249"/>
  <c r="F90"/>
  <c r="BE172"/>
  <c r="BE174"/>
  <c r="BE181"/>
  <c r="BE226"/>
  <c r="BE237"/>
  <c r="BE263"/>
  <c r="BE276"/>
  <c r="J121"/>
  <c r="BE137"/>
  <c r="BE142"/>
  <c r="BE159"/>
  <c r="BE163"/>
  <c r="BE170"/>
  <c r="BE190"/>
  <c r="BE193"/>
  <c r="BE200"/>
  <c r="BE202"/>
  <c r="BE204"/>
  <c r="BE212"/>
  <c r="BE220"/>
  <c r="BE239"/>
  <c r="BE253"/>
  <c r="BE255"/>
  <c r="BE260"/>
  <c r="BE146"/>
  <c r="BE154"/>
  <c r="BE161"/>
  <c r="BE167"/>
  <c r="BE233"/>
  <c r="BE242"/>
  <c r="BE272"/>
  <c r="BE280"/>
  <c r="BE284"/>
  <c r="J32"/>
  <c i="1" r="AW95"/>
  <c i="2" r="F33"/>
  <c i="1" r="BB95"/>
  <c r="BB94"/>
  <c r="W31"/>
  <c i="2" r="F32"/>
  <c i="1" r="BA95"/>
  <c r="BA94"/>
  <c r="W30"/>
  <c i="2" r="F35"/>
  <c i="1" r="BD95"/>
  <c r="BD94"/>
  <c r="W33"/>
  <c i="2" r="F34"/>
  <c i="1" r="BC95"/>
  <c r="BC94"/>
  <c r="W32"/>
  <c i="2" l="1" r="P128"/>
  <c r="P127"/>
  <c i="1" r="AU95"/>
  <c i="2" r="T127"/>
  <c r="R128"/>
  <c r="R127"/>
  <c r="BK128"/>
  <c r="J128"/>
  <c r="J95"/>
  <c r="BK188"/>
  <c r="J188"/>
  <c r="J101"/>
  <c r="J283"/>
  <c r="J109"/>
  <c i="1" r="AU94"/>
  <c i="2" r="J31"/>
  <c i="1" r="AV95"/>
  <c r="AT95"/>
  <c i="2" r="F31"/>
  <c i="1" r="AZ95"/>
  <c r="AZ94"/>
  <c r="W29"/>
  <c r="AY94"/>
  <c r="AW94"/>
  <c r="AK30"/>
  <c r="AX94"/>
  <c i="2" l="1" r="BK127"/>
  <c r="J127"/>
  <c r="J28"/>
  <c i="1" r="AG95"/>
  <c r="AG94"/>
  <c r="AK26"/>
  <c r="AV94"/>
  <c r="AK29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<sst xmlns="http://schemas.openxmlformats.org/spreadsheetml/2006/main">
  <si>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</si>
  <si>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</si>
  <si>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</si>
  <si>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</si>
  <si>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</si>
  <si>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{12b4b8b5-ce57-409c-aa38-9c6cf736a8ee}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</si>
  <si>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</si>
  <si>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</si>
  <si>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</si>
  <si>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</si>
  <si>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</si>
  <si>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</si>
  <si>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</si>
  <si>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</si>
  <si>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01-233-2023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</si>
  <si>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</si>
  <si>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</si>
  <si>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MŠ Štefcova, Oprava školní cvičné kuchyňky</t>
  </si>
  <si>
    <t>KSO:</t>
  </si>
  <si>
    <t>CC-CZ:</t>
  </si>
  <si>
    <t>Místo:</t>
  </si>
  <si>
    <t>Hradec Králové</t>
  </si>
  <si>
    <t>Datum:</t>
  </si>
  <si>
    <t>10. 7. 2023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</si>
  <si>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</si>
  <si>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</si>
  <si>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</si>
  <si>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</si>
  <si>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</si>
  <si>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</si>
  <si>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</si>
  <si>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Prokop Vacek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</si>
  <si>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</si>
  <si>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</si>
  <si>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</si>
  <si>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</si>
  <si>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</si>
  <si>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</si>
  <si>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</si>
  <si>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</si>
  <si>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</si>
  <si>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</si>
  <si>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</si>
  <si>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</si>
  <si>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</si>
  <si>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</si>
  <si>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</si>
  <si>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</si>
  <si>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</si>
  <si>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</si>
  <si>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</si>
  <si>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</si>
  <si>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</si>
  <si>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</si>
  <si>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</si>
  <si>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</si>
  <si>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</si>
  <si>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</si>
  <si>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</si>
  <si>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</si>
  <si>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</si>
  <si>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</si>
  <si>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</si>
  <si>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</si>
  <si>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</si>
  <si>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</si>
  <si>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</si>
  <si>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</si>
  <si>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</si>
  <si>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</si>
  <si>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</si>
  <si>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</si>
  <si>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</si>
  <si>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</si>
  <si>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</si>
  <si>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</si>
  <si>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</si>
  <si>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</si>
  <si>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</si>
  <si>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</si>
  <si>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</si>
  <si>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</si>
  <si>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</si>
  <si>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</si>
  <si>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</si>
  <si>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</si>
  <si>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</si>
  <si>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</si>
  <si>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</si>
  <si>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</si>
  <si>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</si>
  <si>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</si>
  <si>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</si>
  <si>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</si>
  <si>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</si>
  <si>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</si>
  <si>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</t>
  </si>
  <si>
    <t xml:space="preserve">    742 - Elektroinstalace </t>
  </si>
  <si>
    <t xml:space="preserve">    763 - Konstrukce suché výstavby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</si>
  <si>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</si>
  <si>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</si>
  <si>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</si>
  <si>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</si>
  <si>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</si>
  <si>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</si>
  <si>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</si>
  <si>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</si>
  <si>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</si>
  <si>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</si>
  <si>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</si>
  <si>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</si>
  <si>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</si>
  <si>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</si>
  <si>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</si>
  <si>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</si>
  <si>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</si>
  <si>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</si>
  <si>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</si>
  <si>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</si>
  <si>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</si>
  <si>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</si>
  <si>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</si>
  <si>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</si>
  <si>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340238211</t>
  </si>
  <si>
    <t>Zazdívka otvorů v příčkách nebo stěnách pl přes 0,25 do 1 m2 cihlami plnými tl do 100 mm</t>
  </si>
  <si>
    <t>m2</t>
  </si>
  <si>
    <t>4</t>
  </si>
  <si>
    <t>-1838631352</t>
  </si>
  <si>
    <t>PP</t>
  </si>
  <si>
    <t>Zazdívka otvorů v příčkách nebo stěnách cihlami plnými pálenými plochy přes 0,25 m2 do 1 m2, tloušťky do 100 mm</t>
  </si>
  <si>
    <t>VV</t>
  </si>
  <si>
    <t>0,5*0,5</t>
  </si>
  <si>
    <t>342291121</t>
  </si>
  <si>
    <t>Ukotvení příček k cihelným konstrukcím plochými kotvami</t>
  </si>
  <si>
    <t>m</t>
  </si>
  <si>
    <t>1727414278</t>
  </si>
  <si>
    <t>Ukotvení příček plochými kotvami, do konstrukce cihelné</t>
  </si>
  <si>
    <t>3*4</t>
  </si>
  <si>
    <t>Součet</t>
  </si>
  <si>
    <t>346272236</t>
  </si>
  <si>
    <t>Přizdívka z pórobetonových tvárnic tl 100 mm</t>
  </si>
  <si>
    <t>-1480914424</t>
  </si>
  <si>
    <t>Přizdívky z pórobetonových tvárnic objemová hmotnost do 500 kg/m3, na tenké maltové lože, tloušťka přizdívky 100 mm</t>
  </si>
  <si>
    <t>(5,45+4,25)*3</t>
  </si>
  <si>
    <t>6</t>
  </si>
  <si>
    <t>Úpravy povrchů, podlahy a osazování výplní</t>
  </si>
  <si>
    <t>612142001.1</t>
  </si>
  <si>
    <t xml:space="preserve">Potažení vnitřních stěn sklovláknitým pletivem  vtlačeným dp tenkovrstvé hmoty</t>
  </si>
  <si>
    <t>-1626017415</t>
  </si>
  <si>
    <t xml:space="preserve">Potažení vnitřních ploch pletivem  v ploše nebo pruzích, na plném podkladu sklovláknitým vtlačením do tmelu stěn</t>
  </si>
  <si>
    <t xml:space="preserve">29,1" plocha přizdívky" </t>
  </si>
  <si>
    <t>5</t>
  </si>
  <si>
    <t>612322121</t>
  </si>
  <si>
    <t>Vápenocementová lehčená omítka hladká jednovrstvá vnitřních stěn nanášená ručně</t>
  </si>
  <si>
    <t>-1069508187</t>
  </si>
  <si>
    <t>Omítka vápenocementová lehčená vnitřních ploch nanášená ručně jednovrstvá, tloušťky do 10 mm hladká svislých konstrukcí stěn</t>
  </si>
  <si>
    <t>(3+3)*0,8</t>
  </si>
  <si>
    <t>612322141</t>
  </si>
  <si>
    <t>Vápenocementová lehčená omítka štuková dvouvrstvá vnitřních stěn nanášená ručně</t>
  </si>
  <si>
    <t>1443720339</t>
  </si>
  <si>
    <t>Omítka vápenocementová lehčená vnitřních ploch nanášená ručně dvouvrstvá, tloušťky jádrové omítky do 10 mm a tloušťky štuku do 3 mm štuková svislých konstrukcí stěn</t>
  </si>
  <si>
    <t xml:space="preserve">29,1-(3+3)*0,8  " odečet obkladů</t>
  </si>
  <si>
    <t>7</t>
  </si>
  <si>
    <t>629991011</t>
  </si>
  <si>
    <t>Zakrytí výplní otvorů a svislých ploch fólií přilepenou lepící páskou</t>
  </si>
  <si>
    <t>-2004558775</t>
  </si>
  <si>
    <t xml:space="preserve">Zakrytí vnějších ploch před znečištěním  včetně pozdějšího odkrytí výplní otvorů a svislých ploch fólií přilepenou lepící páskou</t>
  </si>
  <si>
    <t>6,78*2,09+1*2</t>
  </si>
  <si>
    <t>9</t>
  </si>
  <si>
    <t>Ostatní konstrukce a práce, bourání</t>
  </si>
  <si>
    <t>8</t>
  </si>
  <si>
    <t>9000001R</t>
  </si>
  <si>
    <t>Vyklizení stávajícího nabytku včetně uskladnění, zakrytí</t>
  </si>
  <si>
    <t>kpl</t>
  </si>
  <si>
    <t>159075131</t>
  </si>
  <si>
    <t>vyklizení stávajícího nabytku včetně uskladnění, zakrytí</t>
  </si>
  <si>
    <t>9000002R</t>
  </si>
  <si>
    <t>Pomocné práce pro profese</t>
  </si>
  <si>
    <t>-1120275807</t>
  </si>
  <si>
    <t>10</t>
  </si>
  <si>
    <t>949101111</t>
  </si>
  <si>
    <t>Lešení pomocné pro objekty pozemních staveb s lešeňovou podlahou v do 1,9 m zatížení do 150 kg/m2</t>
  </si>
  <si>
    <t>785179322</t>
  </si>
  <si>
    <t>Lešení pomocné pracovní pro objekty pozemních staveb pro zatížení do 150 kg/m2, o výšce lešeňové podlahy do 1,9 m</t>
  </si>
  <si>
    <t>11</t>
  </si>
  <si>
    <t>952901111</t>
  </si>
  <si>
    <t>Vyčištění budov bytové a občanské výstavby při výšce podlaží do 4 m</t>
  </si>
  <si>
    <t>-1257817471</t>
  </si>
  <si>
    <t>Vyčištění budov nebo objektů před předáním do užívání budov bytové nebo občanské výstavby, světlé výšky podlaží do 4 m</t>
  </si>
  <si>
    <t>12</t>
  </si>
  <si>
    <t>971033431</t>
  </si>
  <si>
    <t>Vybourání otvorů ve zdivu cihelném pl do 0,25 m2 na MVC nebo MV tl do 150 mm</t>
  </si>
  <si>
    <t>kus</t>
  </si>
  <si>
    <t>117036174</t>
  </si>
  <si>
    <t>Vybourání otvorů ve zdivu základovém nebo nadzákladovém z cihel, tvárnic, příčkovek z cihel pálených na maltu vápennou nebo vápenocementovou plochy do 0,25 m2, tl. do 150 mm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</si>
  <si>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</si>
  <si>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</si>
  <si>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</si>
  <si>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</si>
  <si>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</si>
  <si>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t</t>
  </si>
  <si>
    <t>528994478</t>
  </si>
  <si>
    <t>Vnitrostaveništní doprava suti a vybouraných hmot vodorovně do 50 m svisle s použitím mechanizace pro budovy a haly výšky do 6 m</t>
  </si>
  <si>
    <t>14</t>
  </si>
  <si>
    <t>997013501</t>
  </si>
  <si>
    <t>Odvoz suti a vybouraných hmot na skládku nebo meziskládku do 1 km se složením</t>
  </si>
  <si>
    <t>-443253292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</si>
  <si>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</si>
  <si>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</si>
  <si>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</si>
  <si>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133504646</t>
  </si>
  <si>
    <t>Odvoz suti a vybouraných hmot na skládku nebo meziskládku se složením, na vzdálenost Příplatek k ceně za každý další i započatý 1 km přes 1 km</t>
  </si>
  <si>
    <t>0,566*9</t>
  </si>
  <si>
    <t>16</t>
  </si>
  <si>
    <t>997013603</t>
  </si>
  <si>
    <t>Poplatek za uložení na skládce (skládkovné) stavebního odpadu cihelného kód odpadu 17 01 02</t>
  </si>
  <si>
    <t>-1662601788</t>
  </si>
  <si>
    <t>Poplatek za uložení stavebního odpadu na skládce (skládkovné) cihelného zatříděného do Katalogu odpadů pod kódem 17 01 02</t>
  </si>
  <si>
    <t>0,069+0,012</t>
  </si>
  <si>
    <t>17</t>
  </si>
  <si>
    <t>997013607</t>
  </si>
  <si>
    <t>Poplatek za uložení na skládce (skládkovné) stavebního odpadu keramického kód odpadu 17 01 03</t>
  </si>
  <si>
    <t>-1137980313</t>
  </si>
  <si>
    <t>Poplatek za uložení stavebního odpadu na skládce (skládkovné) z tašek a keramických výrobků zatříděného do Katalogu odpadů pod kódem 17 01 03</t>
  </si>
  <si>
    <t>18</t>
  </si>
  <si>
    <t>997013813</t>
  </si>
  <si>
    <t>Poplatek za uložení na skládce (skládkovné) stavebního odpadu z plastických hmot kód odpadu 17 02 03</t>
  </si>
  <si>
    <t>-1346400798</t>
  </si>
  <si>
    <t>Poplatek za uložení stavebního odpadu na skládce (skládkovné) z plastických hmot zatříděného do Katalogu odpadů pod kódem 17 02 03</t>
  </si>
  <si>
    <t>998</t>
  </si>
  <si>
    <t>Přesun hmot</t>
  </si>
  <si>
    <t>19</t>
  </si>
  <si>
    <t>998011001</t>
  </si>
  <si>
    <t>Přesun hmot pro budovy zděné v do 6 m</t>
  </si>
  <si>
    <t>1405278548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</si>
  <si>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</si>
  <si>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</si>
  <si>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</si>
  <si>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721</t>
  </si>
  <si>
    <t>Zdravotechnika</t>
  </si>
  <si>
    <t>20</t>
  </si>
  <si>
    <t>72100001</t>
  </si>
  <si>
    <t>Vnitřní vodovod a kanalizace a zařizovací předměty - položkový rozpočet viz. příloha</t>
  </si>
  <si>
    <t>2007199594</t>
  </si>
  <si>
    <t>742</t>
  </si>
  <si>
    <t xml:space="preserve">Elektroinstalace </t>
  </si>
  <si>
    <t>742000001</t>
  </si>
  <si>
    <t>Elektroinstalace - položkový rozpočet viz. příloha</t>
  </si>
  <si>
    <t>-1193565208</t>
  </si>
  <si>
    <t>763</t>
  </si>
  <si>
    <t>Konstrukce suché výstavby</t>
  </si>
  <si>
    <t>22</t>
  </si>
  <si>
    <t>763131714</t>
  </si>
  <si>
    <t>SDK podhled základní penetrační nátěr</t>
  </si>
  <si>
    <t>-240497974</t>
  </si>
  <si>
    <t>Podhled ze sádrokartonových desek ostatní práce a konstrukce na podhledech ze sádrokartonových desek základní penetrační nátěr</t>
  </si>
  <si>
    <t xml:space="preserve">1 </t>
  </si>
  <si>
    <t>23</t>
  </si>
  <si>
    <t>763131732</t>
  </si>
  <si>
    <t>SDK podhled - čelo pro kazetové podhledy (F lišta) tl 15 mm</t>
  </si>
  <si>
    <t>1028645510</t>
  </si>
  <si>
    <t>Podhled ze sádrokartonových desek ostatní práce a konstrukce na podhledech ze sádrokartonových desek čelo pro kazetové pohledy (F lišta) tl. 15 mm</t>
  </si>
  <si>
    <t>24</t>
  </si>
  <si>
    <t>763135101</t>
  </si>
  <si>
    <t>Montáž SDK kazetového podhledu z kazet 600x600 mm na zavěšenou viditelnou nosnou konstrukci</t>
  </si>
  <si>
    <t>2098252515</t>
  </si>
  <si>
    <t>Montáž sádrokartonového podhledu kazetového demontovatelného, velikosti kazet 600x600 mm včetně zavěšené nosné konstrukce viditelné</t>
  </si>
  <si>
    <t>25</t>
  </si>
  <si>
    <t>M</t>
  </si>
  <si>
    <t>59036045</t>
  </si>
  <si>
    <t>panel akustický viditelný zapuštěný rošt bílá rastr š 24mm tl 20mm</t>
  </si>
  <si>
    <t>32</t>
  </si>
  <si>
    <t>-1529127615</t>
  </si>
  <si>
    <t>44 " specifikace dle technické zprávy</t>
  </si>
  <si>
    <t>44*1,05 'Přepočtené koeficientem množství</t>
  </si>
  <si>
    <t>26</t>
  </si>
  <si>
    <t>998763401</t>
  </si>
  <si>
    <t>Přesun hmot procentní pro sádrokartonové konstrukce v objektech v do 6 m</t>
  </si>
  <si>
    <t>%</t>
  </si>
  <si>
    <t>876373189</t>
  </si>
  <si>
    <t>Přesun hmot pro konstrukce montované z desek stanovený procentní sazbou (%) z ceny vodorovná dopravní vzdálenost do 50 m v objektech výšky do 6 m</t>
  </si>
  <si>
    <t>776</t>
  </si>
  <si>
    <t>Podlahy povlakové</t>
  </si>
  <si>
    <t>27</t>
  </si>
  <si>
    <t>776111116</t>
  </si>
  <si>
    <t>Odstranění zbytků lepidla z podkladu povlakových podlah broušením</t>
  </si>
  <si>
    <t>-1927204271</t>
  </si>
  <si>
    <t>Příprava podkladu broušení podlah stávajícího podkladu pro odstranění lepidla (po starých krytinách)</t>
  </si>
  <si>
    <t>28</t>
  </si>
  <si>
    <t>776111311</t>
  </si>
  <si>
    <t>Vysátí podkladu povlakových podlah</t>
  </si>
  <si>
    <t>352786707</t>
  </si>
  <si>
    <t>Příprava podkladu vysátí podlah</t>
  </si>
  <si>
    <t>29</t>
  </si>
  <si>
    <t>776121112</t>
  </si>
  <si>
    <t>Vodou ředitelná penetrace savého podkladu povlakových podlah</t>
  </si>
  <si>
    <t>-1443378940</t>
  </si>
  <si>
    <t>Příprava podkladu penetrace vodou ředitelná podlah</t>
  </si>
  <si>
    <t>30</t>
  </si>
  <si>
    <t>776141114</t>
  </si>
  <si>
    <t>Stěrka podlahová nivelační pro vyrovnání podkladu povlakových podlah pevnosti 20 MPa tl přes 8 do 10 mm</t>
  </si>
  <si>
    <t>-639517531</t>
  </si>
  <si>
    <t>Příprava podkladu vyrovnání samonivelační stěrkou podlah min.pevnosti 20 MPa, tloušťky přes 8 do 10 mm</t>
  </si>
  <si>
    <t>31</t>
  </si>
  <si>
    <t>776201811</t>
  </si>
  <si>
    <t>Demontáž lepených povlakových podlah bez podložky ručně</t>
  </si>
  <si>
    <t>-401801785</t>
  </si>
  <si>
    <t>Demontáž povlakových podlahovin lepených ručně bez podložky</t>
  </si>
  <si>
    <t>5,56*7,31+0,52*6,78+1,27*5,43+0,76*1,34</t>
  </si>
  <si>
    <t>776221111</t>
  </si>
  <si>
    <t>Lepení pásů z PVC standardním lepidlem</t>
  </si>
  <si>
    <t>361066015</t>
  </si>
  <si>
    <t>Montáž podlahovin z PVC lepením standardním lepidlem z pásů standardních</t>
  </si>
  <si>
    <t>33</t>
  </si>
  <si>
    <t>28412245</t>
  </si>
  <si>
    <t>krytina podlahová heterogenní š 1,5m tl 2mm</t>
  </si>
  <si>
    <t>-339555661</t>
  </si>
  <si>
    <t>52,084*1,1 'Přepočtené koeficientem množství</t>
  </si>
  <si>
    <t>34</t>
  </si>
  <si>
    <t>776223111</t>
  </si>
  <si>
    <t>Spoj povlakových podlahovin z PVC svařováním za tepla</t>
  </si>
  <si>
    <t>1457076009</t>
  </si>
  <si>
    <t>Montáž podlahovin z PVC spoj podlah svařováním za tepla (včetně frézování)</t>
  </si>
  <si>
    <t>(6,830+0,66)*3+7,31*3</t>
  </si>
  <si>
    <t>35</t>
  </si>
  <si>
    <t>776410811</t>
  </si>
  <si>
    <t>Odstranění soklíků a lišt pryžových nebo plastových</t>
  </si>
  <si>
    <t>-847177752</t>
  </si>
  <si>
    <t>Demontáž soklíků nebo lišt pryžových nebo plastových</t>
  </si>
  <si>
    <t>(6,32+0,52)*2+(7,04+0,27)*2+0,4*2</t>
  </si>
  <si>
    <t>36</t>
  </si>
  <si>
    <t>776411111</t>
  </si>
  <si>
    <t>Montáž obvodových soklíků výšky do 80 mm</t>
  </si>
  <si>
    <t>-1182923124</t>
  </si>
  <si>
    <t>Montáž soklíků lepením obvodových, výšky do 80 mm</t>
  </si>
  <si>
    <t>37</t>
  </si>
  <si>
    <t>28411007</t>
  </si>
  <si>
    <t>lišta soklová PVC 15x50mm</t>
  </si>
  <si>
    <t>179836441</t>
  </si>
  <si>
    <t>29,1*1,02 'Přepočtené koeficientem množství</t>
  </si>
  <si>
    <t>38</t>
  </si>
  <si>
    <t>998776201</t>
  </si>
  <si>
    <t>Přesun hmot procentní pro podlahy povlakové v objektech v do 6 m</t>
  </si>
  <si>
    <t>1857626609</t>
  </si>
  <si>
    <t>Přesun hmot pro podlahy povlakové stanovený procentní sazbou (%) z ceny vodorovná dopravní vzdálenost do 50 m v objektech výšky do 6 m</t>
  </si>
  <si>
    <t>781</t>
  </si>
  <si>
    <t>Dokončovací práce - obklady</t>
  </si>
  <si>
    <t>39</t>
  </si>
  <si>
    <t>781121011</t>
  </si>
  <si>
    <t>Nátěr penetrační na stěnu</t>
  </si>
  <si>
    <t>-816249292</t>
  </si>
  <si>
    <t>Příprava podkladu před provedením obkladu nátěr penetrační na stěnu</t>
  </si>
  <si>
    <t>40</t>
  </si>
  <si>
    <t>781471810</t>
  </si>
  <si>
    <t>Demontáž obkladů z obkladaček keramických kladených do malty</t>
  </si>
  <si>
    <t>2103962325</t>
  </si>
  <si>
    <t>Demontáž obkladů z dlaždic keramických kladených do malty</t>
  </si>
  <si>
    <t>1,56*2,1+1,2*0,8</t>
  </si>
  <si>
    <t>41</t>
  </si>
  <si>
    <t>781474115</t>
  </si>
  <si>
    <t>Montáž obkladů vnitřních keramických hladkých přes 22 do 25 ks/m2 lepených flexibilním lepidlem</t>
  </si>
  <si>
    <t>1736268176</t>
  </si>
  <si>
    <t>Montáž obkladů vnitřních stěn z dlaždic keramických lepených flexibilním lepidlem maloformátových hladkých přes 22 do 25 ks/m2</t>
  </si>
  <si>
    <t>42</t>
  </si>
  <si>
    <t>59761039</t>
  </si>
  <si>
    <t>obklad keramický hladký přes 22 do 25ks/m2</t>
  </si>
  <si>
    <t>-1923418611</t>
  </si>
  <si>
    <t xml:space="preserve">4,8" předpoklad  rozměry obkladů dle výběru investora</t>
  </si>
  <si>
    <t>4,8*1,1 'Přepočtené koeficientem množství</t>
  </si>
  <si>
    <t>43</t>
  </si>
  <si>
    <t>998781201</t>
  </si>
  <si>
    <t>Přesun hmot procentní pro obklady keramické v objektech v do 6 m</t>
  </si>
  <si>
    <t>-2126300151</t>
  </si>
  <si>
    <t>Přesun hmot pro obklady keramické stanovený procentní sazbou (%) z ceny vodorovná dopravní vzdálenost do 50 m v objektech výšky do 6 m</t>
  </si>
  <si>
    <t>784</t>
  </si>
  <si>
    <t>Dokončovací práce - malby a tapety</t>
  </si>
  <si>
    <t>44</t>
  </si>
  <si>
    <t>784121001</t>
  </si>
  <si>
    <t>Oškrabání malby v mísnostech v do 3,80 m</t>
  </si>
  <si>
    <t>1309227849</t>
  </si>
  <si>
    <t>Oškrabání malby v místnostech výšky do 3,80 m</t>
  </si>
  <si>
    <t>" stávající omítky bez přizdívky</t>
  </si>
  <si>
    <t>(1,27+5,56+0,42+7,31+0,42+1,3)*3</t>
  </si>
  <si>
    <t>-0,9*2-6,78*2,09</t>
  </si>
  <si>
    <t xml:space="preserve">" zbývající strop </t>
  </si>
  <si>
    <t>Mezisoučet</t>
  </si>
  <si>
    <t>7,31*1</t>
  </si>
  <si>
    <t>45</t>
  </si>
  <si>
    <t>784161201</t>
  </si>
  <si>
    <t>Lokální vyrovnání podkladu sádrovou stěrkou pl do 0,1 m2 v místnostech v do 3,80 m</t>
  </si>
  <si>
    <t>-1241094351</t>
  </si>
  <si>
    <t>Lokální vyrovnání podkladu sádrovou stěrkou, tloušťky do 3 mm, plochy do 0,1 m2 v místnostech výšky do 3,80 m</t>
  </si>
  <si>
    <t xml:space="preserve">10 "odhad </t>
  </si>
  <si>
    <t>46</t>
  </si>
  <si>
    <t>784181101</t>
  </si>
  <si>
    <t>Základní akrylátová jednonásobná bezbarvá penetrace podkladu v místnostech v do 3,80 m</t>
  </si>
  <si>
    <t>2124495019</t>
  </si>
  <si>
    <t>Penetrace podkladu jednonásobná základní akrylátová bezbarvá v místnostech výšky do 3,80 m</t>
  </si>
  <si>
    <t>29,1+32,87+7,31</t>
  </si>
  <si>
    <t>47</t>
  </si>
  <si>
    <t>784221001</t>
  </si>
  <si>
    <t>Jednonásobné bílé malby ze směsí za sucha dobře otěruvzdorných v místnostech do 3,80 m</t>
  </si>
  <si>
    <t>95716004</t>
  </si>
  <si>
    <t>Malby z malířských směsí otěruvzdorných za sucha jednonásobné, bílé za sucha otěruvzdorné dobře v místnostech výšky do 3,80 m</t>
  </si>
  <si>
    <t>VRN</t>
  </si>
  <si>
    <t>Vedlejší rozpočtové náklady</t>
  </si>
  <si>
    <t>VRN7</t>
  </si>
  <si>
    <t>Provozní vlivy</t>
  </si>
  <si>
    <t>48</t>
  </si>
  <si>
    <t>070001000</t>
  </si>
  <si>
    <t>soubor</t>
  </si>
  <si>
    <t>1024</t>
  </si>
  <si>
    <t>1250264164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</si>
</sst>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01-233-2023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 a MŠ Štefcova, Oprava školní cvičné kuchyňky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Hradec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Prokop Vacek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Prokop Vacek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V94" s="118" t="s">
        <v>76</v>
      </c>
      <c r="BW94" s="118" t="s">
        <v>5</v>
      </c>
      <c r="BX94" s="118" t="s">
        <v>77</v>
      </c>
      <c r="CL94" s="118" t="s">
        <v>1</v>
      </c>
    </row>
    <row r="95" s="7" customFormat="1" ht="24.75" customHeight="1">
      <c r="A95" s="119" t="s">
        <v>78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'01-233-2023 - ZŠ a MŠ Šte...'!J28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79</v>
      </c>
      <c r="AR95" s="126"/>
      <c r="AS95" s="127">
        <v>0</v>
      </c>
      <c r="AT95" s="128">
        <f>ROUND(SUM(AV95:AW95),2)</f>
        <v>0</v>
      </c>
      <c r="AU95" s="129">
        <f>'01-233-2023 - ZŠ a MŠ Šte...'!P127</f>
        <v>0</v>
      </c>
      <c r="AV95" s="128">
        <f>'01-233-2023 - ZŠ a MŠ Šte...'!J31</f>
        <v>0</v>
      </c>
      <c r="AW95" s="128">
        <f>'01-233-2023 - ZŠ a MŠ Šte...'!J32</f>
        <v>0</v>
      </c>
      <c r="AX95" s="128">
        <f>'01-233-2023 - ZŠ a MŠ Šte...'!J33</f>
        <v>0</v>
      </c>
      <c r="AY95" s="128">
        <f>'01-233-2023 - ZŠ a MŠ Šte...'!J34</f>
        <v>0</v>
      </c>
      <c r="AZ95" s="128">
        <f>'01-233-2023 - ZŠ a MŠ Šte...'!F31</f>
        <v>0</v>
      </c>
      <c r="BA95" s="128">
        <f>'01-233-2023 - ZŠ a MŠ Šte...'!F32</f>
        <v>0</v>
      </c>
      <c r="BB95" s="128">
        <f>'01-233-2023 - ZŠ a MŠ Šte...'!F33</f>
        <v>0</v>
      </c>
      <c r="BC95" s="128">
        <f>'01-233-2023 - ZŠ a MŠ Šte...'!F34</f>
        <v>0</v>
      </c>
      <c r="BD95" s="130">
        <f>'01-233-2023 - ZŠ a MŠ Šte...'!F35</f>
        <v>0</v>
      </c>
      <c r="BE95" s="7"/>
      <c r="BT95" s="131" t="s">
        <v>80</v>
      </c>
      <c r="BU95" s="131" t="s">
        <v>81</v>
      </c>
      <c r="BV95" s="131" t="s">
        <v>76</v>
      </c>
      <c r="BW95" s="131" t="s">
        <v>5</v>
      </c>
      <c r="BX95" s="131" t="s">
        <v>77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JfiNEzk44nVkvF6SkniQu1UUWb5pCuTxRXS+gNc3n4x5bhm8iutIYQxXxXJrfs+JVIbaFjEMPFt9W/fIlAUbSQ==" hashValue="zczjUZP3vv6sEmv7uS5Hjldmz5TBsKYvXV5B2IdsKO3R5JNDtrZiBngkfiHh6j1f/zg6evSnyyoVfluer/Nf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-233-2023 - ZŠ a MŠ Št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82</v>
      </c>
    </row>
    <row r="4" s="1" customFormat="1" ht="24.96" customHeight="1">
      <c r="B4" s="21"/>
      <c r="D4" s="134" t="s">
        <v>83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10. 7. 2023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tr">
        <f>IF('Rekapitulace stavby'!AN10="","",'Rekapitulace stavby'!AN10)</f>
        <v/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tr">
        <f>IF('Rekapitulace stavby'!E11="","",'Rekapitulace stavby'!E11)</f>
        <v xml:space="preserve"> </v>
      </c>
      <c r="F13" s="39"/>
      <c r="G13" s="39"/>
      <c r="H13" s="39"/>
      <c r="I13" s="136" t="s">
        <v>27</v>
      </c>
      <c r="J13" s="138" t="str">
        <f>IF('Rekapitulace stavby'!AN11="","",'Rekapitulace stavby'!AN11)</f>
        <v/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28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30</v>
      </c>
      <c r="E18" s="39"/>
      <c r="F18" s="39"/>
      <c r="G18" s="39"/>
      <c r="H18" s="39"/>
      <c r="I18" s="136" t="s">
        <v>25</v>
      </c>
      <c r="J18" s="138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31</v>
      </c>
      <c r="F19" s="39"/>
      <c r="G19" s="39"/>
      <c r="H19" s="39"/>
      <c r="I19" s="136" t="s">
        <v>27</v>
      </c>
      <c r="J19" s="138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33</v>
      </c>
      <c r="E21" s="39"/>
      <c r="F21" s="39"/>
      <c r="G21" s="39"/>
      <c r="H21" s="39"/>
      <c r="I21" s="136" t="s">
        <v>25</v>
      </c>
      <c r="J21" s="13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31</v>
      </c>
      <c r="F22" s="39"/>
      <c r="G22" s="39"/>
      <c r="H22" s="39"/>
      <c r="I22" s="136" t="s">
        <v>27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34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35</v>
      </c>
      <c r="E28" s="39"/>
      <c r="F28" s="39"/>
      <c r="G28" s="39"/>
      <c r="H28" s="39"/>
      <c r="I28" s="39"/>
      <c r="J28" s="146">
        <f>ROUND(J127,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37</v>
      </c>
      <c r="G30" s="39"/>
      <c r="H30" s="39"/>
      <c r="I30" s="147" t="s">
        <v>36</v>
      </c>
      <c r="J30" s="147" t="s">
        <v>38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39</v>
      </c>
      <c r="E31" s="136" t="s">
        <v>40</v>
      </c>
      <c r="F31" s="149">
        <f>ROUND((SUM(BE127:BE285)),  2)</f>
        <v>0</v>
      </c>
      <c r="G31" s="39"/>
      <c r="H31" s="39"/>
      <c r="I31" s="150">
        <v>0.20999999999999999</v>
      </c>
      <c r="J31" s="149">
        <f>ROUND(((SUM(BE127:BE285))*I31),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41</v>
      </c>
      <c r="F32" s="149">
        <f>ROUND((SUM(BF127:BF285)),  2)</f>
        <v>0</v>
      </c>
      <c r="G32" s="39"/>
      <c r="H32" s="39"/>
      <c r="I32" s="150">
        <v>0.14999999999999999</v>
      </c>
      <c r="J32" s="149">
        <f>ROUND(((SUM(BF127:BF285))*I32),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42</v>
      </c>
      <c r="F33" s="149">
        <f>ROUND((SUM(BG127:BG285)),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43</v>
      </c>
      <c r="F34" s="149">
        <f>ROUND((SUM(BH127:BH285)),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44</v>
      </c>
      <c r="F35" s="149">
        <f>ROUND((SUM(BI127:BI285)),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45</v>
      </c>
      <c r="E37" s="153"/>
      <c r="F37" s="153"/>
      <c r="G37" s="154" t="s">
        <v>46</v>
      </c>
      <c r="H37" s="155" t="s">
        <v>47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48</v>
      </c>
      <c r="E50" s="159"/>
      <c r="F50" s="159"/>
      <c r="G50" s="158" t="s">
        <v>49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50</v>
      </c>
      <c r="E61" s="161"/>
      <c r="F61" s="162" t="s">
        <v>51</v>
      </c>
      <c r="G61" s="160" t="s">
        <v>50</v>
      </c>
      <c r="H61" s="161"/>
      <c r="I61" s="161"/>
      <c r="J61" s="163" t="s">
        <v>51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52</v>
      </c>
      <c r="E65" s="164"/>
      <c r="F65" s="164"/>
      <c r="G65" s="158" t="s">
        <v>53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50</v>
      </c>
      <c r="E76" s="161"/>
      <c r="F76" s="162" t="s">
        <v>51</v>
      </c>
      <c r="G76" s="160" t="s">
        <v>50</v>
      </c>
      <c r="H76" s="161"/>
      <c r="I76" s="161"/>
      <c r="J76" s="163" t="s">
        <v>51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ZŠ a MŠ Štefcova, Oprava školní cvičné kuchyňky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Hradec Králové</v>
      </c>
      <c r="G87" s="41"/>
      <c r="H87" s="41"/>
      <c r="I87" s="33" t="s">
        <v>22</v>
      </c>
      <c r="J87" s="80" t="str">
        <f>IF(J10="","",J10)</f>
        <v>10. 7. 2023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 xml:space="preserve"> </v>
      </c>
      <c r="G89" s="41"/>
      <c r="H89" s="41"/>
      <c r="I89" s="33" t="s">
        <v>30</v>
      </c>
      <c r="J89" s="37" t="str">
        <f>E19</f>
        <v>Ing. Prokop Vacek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33</v>
      </c>
      <c r="J90" s="37" t="str">
        <f>E22</f>
        <v>Ing. Prokop Vacek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85</v>
      </c>
      <c r="D92" s="170"/>
      <c r="E92" s="170"/>
      <c r="F92" s="170"/>
      <c r="G92" s="170"/>
      <c r="H92" s="170"/>
      <c r="I92" s="170"/>
      <c r="J92" s="171" t="s">
        <v>86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87</v>
      </c>
      <c r="D94" s="41"/>
      <c r="E94" s="41"/>
      <c r="F94" s="41"/>
      <c r="G94" s="41"/>
      <c r="H94" s="41"/>
      <c r="I94" s="41"/>
      <c r="J94" s="111">
        <f>J127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88</v>
      </c>
    </row>
    <row r="95" s="9" customFormat="1" ht="24.96" customHeight="1">
      <c r="A95" s="9"/>
      <c r="B95" s="173"/>
      <c r="C95" s="174"/>
      <c r="D95" s="175" t="s">
        <v>89</v>
      </c>
      <c r="E95" s="176"/>
      <c r="F95" s="176"/>
      <c r="G95" s="176"/>
      <c r="H95" s="176"/>
      <c r="I95" s="176"/>
      <c r="J95" s="177">
        <f>J128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90</v>
      </c>
      <c r="E96" s="182"/>
      <c r="F96" s="182"/>
      <c r="G96" s="182"/>
      <c r="H96" s="182"/>
      <c r="I96" s="182"/>
      <c r="J96" s="183">
        <f>J129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91</v>
      </c>
      <c r="E97" s="182"/>
      <c r="F97" s="182"/>
      <c r="G97" s="182"/>
      <c r="H97" s="182"/>
      <c r="I97" s="182"/>
      <c r="J97" s="183">
        <f>J141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92</v>
      </c>
      <c r="E98" s="182"/>
      <c r="F98" s="182"/>
      <c r="G98" s="182"/>
      <c r="H98" s="182"/>
      <c r="I98" s="182"/>
      <c r="J98" s="183">
        <f>J158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93</v>
      </c>
      <c r="E99" s="182"/>
      <c r="F99" s="182"/>
      <c r="G99" s="182"/>
      <c r="H99" s="182"/>
      <c r="I99" s="182"/>
      <c r="J99" s="183">
        <f>J169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94</v>
      </c>
      <c r="E100" s="182"/>
      <c r="F100" s="182"/>
      <c r="G100" s="182"/>
      <c r="H100" s="182"/>
      <c r="I100" s="182"/>
      <c r="J100" s="183">
        <f>J185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3"/>
      <c r="C101" s="174"/>
      <c r="D101" s="175" t="s">
        <v>95</v>
      </c>
      <c r="E101" s="176"/>
      <c r="F101" s="176"/>
      <c r="G101" s="176"/>
      <c r="H101" s="176"/>
      <c r="I101" s="176"/>
      <c r="J101" s="177">
        <f>J188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9"/>
      <c r="C102" s="180"/>
      <c r="D102" s="181" t="s">
        <v>96</v>
      </c>
      <c r="E102" s="182"/>
      <c r="F102" s="182"/>
      <c r="G102" s="182"/>
      <c r="H102" s="182"/>
      <c r="I102" s="182"/>
      <c r="J102" s="183">
        <f>J189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97</v>
      </c>
      <c r="E103" s="182"/>
      <c r="F103" s="182"/>
      <c r="G103" s="182"/>
      <c r="H103" s="182"/>
      <c r="I103" s="182"/>
      <c r="J103" s="183">
        <f>J192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98</v>
      </c>
      <c r="E104" s="182"/>
      <c r="F104" s="182"/>
      <c r="G104" s="182"/>
      <c r="H104" s="182"/>
      <c r="I104" s="182"/>
      <c r="J104" s="183">
        <f>J195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99</v>
      </c>
      <c r="E105" s="182"/>
      <c r="F105" s="182"/>
      <c r="G105" s="182"/>
      <c r="H105" s="182"/>
      <c r="I105" s="182"/>
      <c r="J105" s="183">
        <f>J211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100</v>
      </c>
      <c r="E106" s="182"/>
      <c r="F106" s="182"/>
      <c r="G106" s="182"/>
      <c r="H106" s="182"/>
      <c r="I106" s="182"/>
      <c r="J106" s="183">
        <f>J244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101</v>
      </c>
      <c r="E107" s="182"/>
      <c r="F107" s="182"/>
      <c r="G107" s="182"/>
      <c r="H107" s="182"/>
      <c r="I107" s="182"/>
      <c r="J107" s="183">
        <f>J262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3"/>
      <c r="C108" s="174"/>
      <c r="D108" s="175" t="s">
        <v>102</v>
      </c>
      <c r="E108" s="176"/>
      <c r="F108" s="176"/>
      <c r="G108" s="176"/>
      <c r="H108" s="176"/>
      <c r="I108" s="176"/>
      <c r="J108" s="177">
        <f>J282</f>
        <v>0</v>
      </c>
      <c r="K108" s="174"/>
      <c r="L108" s="17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9"/>
      <c r="C109" s="180"/>
      <c r="D109" s="181" t="s">
        <v>103</v>
      </c>
      <c r="E109" s="182"/>
      <c r="F109" s="182"/>
      <c r="G109" s="182"/>
      <c r="H109" s="182"/>
      <c r="I109" s="182"/>
      <c r="J109" s="183">
        <f>J283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104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E7</f>
        <v>ZŠ a MŠ Štefcova, Oprava školní cvičné kuchyňky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F10</f>
        <v>Hradec Králové</v>
      </c>
      <c r="G121" s="41"/>
      <c r="H121" s="41"/>
      <c r="I121" s="33" t="s">
        <v>22</v>
      </c>
      <c r="J121" s="80" t="str">
        <f>IF(J10="","",J10)</f>
        <v>10. 7. 2023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E13</f>
        <v xml:space="preserve"> </v>
      </c>
      <c r="G123" s="41"/>
      <c r="H123" s="41"/>
      <c r="I123" s="33" t="s">
        <v>30</v>
      </c>
      <c r="J123" s="37" t="str">
        <f>E19</f>
        <v>Ing. Prokop Vacek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IF(E16="","",E16)</f>
        <v>Vyplň údaj</v>
      </c>
      <c r="G124" s="41"/>
      <c r="H124" s="41"/>
      <c r="I124" s="33" t="s">
        <v>33</v>
      </c>
      <c r="J124" s="37" t="str">
        <f>E22</f>
        <v>Ing. Prokop Vacek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85"/>
      <c r="B126" s="186"/>
      <c r="C126" s="187" t="s">
        <v>105</v>
      </c>
      <c r="D126" s="188" t="s">
        <v>60</v>
      </c>
      <c r="E126" s="188" t="s">
        <v>56</v>
      </c>
      <c r="F126" s="188" t="s">
        <v>57</v>
      </c>
      <c r="G126" s="188" t="s">
        <v>106</v>
      </c>
      <c r="H126" s="188" t="s">
        <v>107</v>
      </c>
      <c r="I126" s="188" t="s">
        <v>108</v>
      </c>
      <c r="J126" s="189" t="s">
        <v>86</v>
      </c>
      <c r="K126" s="190" t="s">
        <v>109</v>
      </c>
      <c r="L126" s="191"/>
      <c r="M126" s="101" t="s">
        <v>1</v>
      </c>
      <c r="N126" s="102" t="s">
        <v>39</v>
      </c>
      <c r="O126" s="102" t="s">
        <v>110</v>
      </c>
      <c r="P126" s="102" t="s">
        <v>111</v>
      </c>
      <c r="Q126" s="102" t="s">
        <v>112</v>
      </c>
      <c r="R126" s="102" t="s">
        <v>113</v>
      </c>
      <c r="S126" s="102" t="s">
        <v>114</v>
      </c>
      <c r="T126" s="103" t="s">
        <v>115</v>
      </c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</row>
    <row r="127" s="2" customFormat="1" ht="22.8" customHeight="1">
      <c r="A127" s="39"/>
      <c r="B127" s="40"/>
      <c r="C127" s="108" t="s">
        <v>116</v>
      </c>
      <c r="D127" s="41"/>
      <c r="E127" s="41"/>
      <c r="F127" s="41"/>
      <c r="G127" s="41"/>
      <c r="H127" s="41"/>
      <c r="I127" s="41"/>
      <c r="J127" s="192">
        <f>BK127</f>
        <v>0</v>
      </c>
      <c r="K127" s="41"/>
      <c r="L127" s="45"/>
      <c r="M127" s="104"/>
      <c r="N127" s="193"/>
      <c r="O127" s="105"/>
      <c r="P127" s="194">
        <f>P128+P188+P282</f>
        <v>0</v>
      </c>
      <c r="Q127" s="105"/>
      <c r="R127" s="194">
        <f>R128+R188+R282</f>
        <v>3.6805176399999997</v>
      </c>
      <c r="S127" s="105"/>
      <c r="T127" s="195">
        <f>T128+T188+T282</f>
        <v>0.56562979999999996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74</v>
      </c>
      <c r="AU127" s="18" t="s">
        <v>88</v>
      </c>
      <c r="BK127" s="196">
        <f>BK128+BK188+BK282</f>
        <v>0</v>
      </c>
    </row>
    <row r="128" s="12" customFormat="1" ht="25.92" customHeight="1">
      <c r="A128" s="12"/>
      <c r="B128" s="197"/>
      <c r="C128" s="198"/>
      <c r="D128" s="199" t="s">
        <v>74</v>
      </c>
      <c r="E128" s="200" t="s">
        <v>117</v>
      </c>
      <c r="F128" s="200" t="s">
        <v>118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P129+P141+P158+P169+P185</f>
        <v>0</v>
      </c>
      <c r="Q128" s="205"/>
      <c r="R128" s="206">
        <f>R129+R141+R158+R169+R185</f>
        <v>2.42338078</v>
      </c>
      <c r="S128" s="205"/>
      <c r="T128" s="207">
        <f>T129+T141+T158+T169+T185</f>
        <v>0.069000000000000006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80</v>
      </c>
      <c r="AT128" s="209" t="s">
        <v>74</v>
      </c>
      <c r="AU128" s="209" t="s">
        <v>75</v>
      </c>
      <c r="AY128" s="208" t="s">
        <v>119</v>
      </c>
      <c r="BK128" s="210">
        <f>BK129+BK141+BK158+BK169+BK185</f>
        <v>0</v>
      </c>
    </row>
    <row r="129" s="12" customFormat="1" ht="22.8" customHeight="1">
      <c r="A129" s="12"/>
      <c r="B129" s="197"/>
      <c r="C129" s="198"/>
      <c r="D129" s="199" t="s">
        <v>74</v>
      </c>
      <c r="E129" s="211" t="s">
        <v>120</v>
      </c>
      <c r="F129" s="211" t="s">
        <v>121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SUM(P130:P140)</f>
        <v>0</v>
      </c>
      <c r="Q129" s="205"/>
      <c r="R129" s="206">
        <f>SUM(R130:R140)</f>
        <v>1.9099295000000001</v>
      </c>
      <c r="S129" s="205"/>
      <c r="T129" s="207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80</v>
      </c>
      <c r="AT129" s="209" t="s">
        <v>74</v>
      </c>
      <c r="AU129" s="209" t="s">
        <v>80</v>
      </c>
      <c r="AY129" s="208" t="s">
        <v>119</v>
      </c>
      <c r="BK129" s="210">
        <f>SUM(BK130:BK140)</f>
        <v>0</v>
      </c>
    </row>
    <row r="130" s="2" customFormat="1" ht="24.15" customHeight="1">
      <c r="A130" s="39"/>
      <c r="B130" s="40"/>
      <c r="C130" s="213" t="s">
        <v>80</v>
      </c>
      <c r="D130" s="213" t="s">
        <v>122</v>
      </c>
      <c r="E130" s="214" t="s">
        <v>123</v>
      </c>
      <c r="F130" s="215" t="s">
        <v>124</v>
      </c>
      <c r="G130" s="216" t="s">
        <v>125</v>
      </c>
      <c r="H130" s="217">
        <v>0.25</v>
      </c>
      <c r="I130" s="218"/>
      <c r="J130" s="219">
        <f>ROUND(I130*H130,2)</f>
        <v>0</v>
      </c>
      <c r="K130" s="220"/>
      <c r="L130" s="45"/>
      <c r="M130" s="221" t="s">
        <v>1</v>
      </c>
      <c r="N130" s="222" t="s">
        <v>40</v>
      </c>
      <c r="O130" s="92"/>
      <c r="P130" s="223">
        <f>O130*H130</f>
        <v>0</v>
      </c>
      <c r="Q130" s="223">
        <v>0.12335</v>
      </c>
      <c r="R130" s="223">
        <f>Q130*H130</f>
        <v>0.0308375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126</v>
      </c>
      <c r="AT130" s="225" t="s">
        <v>122</v>
      </c>
      <c r="AU130" s="225" t="s">
        <v>82</v>
      </c>
      <c r="AY130" s="18" t="s">
        <v>119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126</v>
      </c>
      <c r="BM130" s="225" t="s">
        <v>127</v>
      </c>
    </row>
    <row r="131" s="2" customFormat="1">
      <c r="A131" s="39"/>
      <c r="B131" s="40"/>
      <c r="C131" s="41"/>
      <c r="D131" s="227" t="s">
        <v>128</v>
      </c>
      <c r="E131" s="41"/>
      <c r="F131" s="228" t="s">
        <v>129</v>
      </c>
      <c r="G131" s="41"/>
      <c r="H131" s="41"/>
      <c r="I131" s="229"/>
      <c r="J131" s="41"/>
      <c r="K131" s="41"/>
      <c r="L131" s="45"/>
      <c r="M131" s="230"/>
      <c r="N131" s="231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128</v>
      </c>
      <c r="AU131" s="18" t="s">
        <v>82</v>
      </c>
    </row>
    <row r="132" s="13" customFormat="1">
      <c r="A132" s="13"/>
      <c r="B132" s="232"/>
      <c r="C132" s="233"/>
      <c r="D132" s="227" t="s">
        <v>130</v>
      </c>
      <c r="E132" s="234" t="s">
        <v>1</v>
      </c>
      <c r="F132" s="235" t="s">
        <v>131</v>
      </c>
      <c r="G132" s="233"/>
      <c r="H132" s="236">
        <v>0.25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130</v>
      </c>
      <c r="AU132" s="242" t="s">
        <v>82</v>
      </c>
      <c r="AV132" s="13" t="s">
        <v>82</v>
      </c>
      <c r="AW132" s="13" t="s">
        <v>32</v>
      </c>
      <c r="AX132" s="13" t="s">
        <v>80</v>
      </c>
      <c r="AY132" s="242" t="s">
        <v>119</v>
      </c>
    </row>
    <row r="133" s="2" customFormat="1" ht="24.15" customHeight="1">
      <c r="A133" s="39"/>
      <c r="B133" s="40"/>
      <c r="C133" s="213" t="s">
        <v>82</v>
      </c>
      <c r="D133" s="213" t="s">
        <v>122</v>
      </c>
      <c r="E133" s="214" t="s">
        <v>132</v>
      </c>
      <c r="F133" s="215" t="s">
        <v>133</v>
      </c>
      <c r="G133" s="216" t="s">
        <v>134</v>
      </c>
      <c r="H133" s="217">
        <v>12</v>
      </c>
      <c r="I133" s="218"/>
      <c r="J133" s="219">
        <f>ROUND(I133*H133,2)</f>
        <v>0</v>
      </c>
      <c r="K133" s="220"/>
      <c r="L133" s="45"/>
      <c r="M133" s="221" t="s">
        <v>1</v>
      </c>
      <c r="N133" s="222" t="s">
        <v>40</v>
      </c>
      <c r="O133" s="92"/>
      <c r="P133" s="223">
        <f>O133*H133</f>
        <v>0</v>
      </c>
      <c r="Q133" s="223">
        <v>0.00012999999999999999</v>
      </c>
      <c r="R133" s="223">
        <f>Q133*H133</f>
        <v>0.0015599999999999998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126</v>
      </c>
      <c r="AT133" s="225" t="s">
        <v>122</v>
      </c>
      <c r="AU133" s="225" t="s">
        <v>82</v>
      </c>
      <c r="AY133" s="18" t="s">
        <v>119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126</v>
      </c>
      <c r="BM133" s="225" t="s">
        <v>135</v>
      </c>
    </row>
    <row r="134" s="2" customFormat="1">
      <c r="A134" s="39"/>
      <c r="B134" s="40"/>
      <c r="C134" s="41"/>
      <c r="D134" s="227" t="s">
        <v>128</v>
      </c>
      <c r="E134" s="41"/>
      <c r="F134" s="228" t="s">
        <v>136</v>
      </c>
      <c r="G134" s="41"/>
      <c r="H134" s="41"/>
      <c r="I134" s="229"/>
      <c r="J134" s="41"/>
      <c r="K134" s="41"/>
      <c r="L134" s="45"/>
      <c r="M134" s="230"/>
      <c r="N134" s="231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82</v>
      </c>
    </row>
    <row r="135" s="13" customFormat="1">
      <c r="A135" s="13"/>
      <c r="B135" s="232"/>
      <c r="C135" s="233"/>
      <c r="D135" s="227" t="s">
        <v>130</v>
      </c>
      <c r="E135" s="234" t="s">
        <v>1</v>
      </c>
      <c r="F135" s="235" t="s">
        <v>137</v>
      </c>
      <c r="G135" s="233"/>
      <c r="H135" s="236">
        <v>12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130</v>
      </c>
      <c r="AU135" s="242" t="s">
        <v>82</v>
      </c>
      <c r="AV135" s="13" t="s">
        <v>82</v>
      </c>
      <c r="AW135" s="13" t="s">
        <v>32</v>
      </c>
      <c r="AX135" s="13" t="s">
        <v>75</v>
      </c>
      <c r="AY135" s="242" t="s">
        <v>119</v>
      </c>
    </row>
    <row r="136" s="14" customFormat="1">
      <c r="A136" s="14"/>
      <c r="B136" s="243"/>
      <c r="C136" s="244"/>
      <c r="D136" s="227" t="s">
        <v>130</v>
      </c>
      <c r="E136" s="245" t="s">
        <v>1</v>
      </c>
      <c r="F136" s="246" t="s">
        <v>138</v>
      </c>
      <c r="G136" s="244"/>
      <c r="H136" s="247">
        <v>12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130</v>
      </c>
      <c r="AU136" s="253" t="s">
        <v>82</v>
      </c>
      <c r="AV136" s="14" t="s">
        <v>126</v>
      </c>
      <c r="AW136" s="14" t="s">
        <v>32</v>
      </c>
      <c r="AX136" s="14" t="s">
        <v>80</v>
      </c>
      <c r="AY136" s="253" t="s">
        <v>119</v>
      </c>
    </row>
    <row r="137" s="2" customFormat="1" ht="16.5" customHeight="1">
      <c r="A137" s="39"/>
      <c r="B137" s="40"/>
      <c r="C137" s="213" t="s">
        <v>120</v>
      </c>
      <c r="D137" s="213" t="s">
        <v>122</v>
      </c>
      <c r="E137" s="214" t="s">
        <v>139</v>
      </c>
      <c r="F137" s="215" t="s">
        <v>140</v>
      </c>
      <c r="G137" s="216" t="s">
        <v>125</v>
      </c>
      <c r="H137" s="217">
        <v>29.100000000000001</v>
      </c>
      <c r="I137" s="218"/>
      <c r="J137" s="219">
        <f>ROUND(I137*H137,2)</f>
        <v>0</v>
      </c>
      <c r="K137" s="220"/>
      <c r="L137" s="45"/>
      <c r="M137" s="221" t="s">
        <v>1</v>
      </c>
      <c r="N137" s="222" t="s">
        <v>40</v>
      </c>
      <c r="O137" s="92"/>
      <c r="P137" s="223">
        <f>O137*H137</f>
        <v>0</v>
      </c>
      <c r="Q137" s="223">
        <v>0.064519999999999994</v>
      </c>
      <c r="R137" s="223">
        <f>Q137*H137</f>
        <v>1.877532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126</v>
      </c>
      <c r="AT137" s="225" t="s">
        <v>122</v>
      </c>
      <c r="AU137" s="225" t="s">
        <v>82</v>
      </c>
      <c r="AY137" s="18" t="s">
        <v>119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126</v>
      </c>
      <c r="BM137" s="225" t="s">
        <v>141</v>
      </c>
    </row>
    <row r="138" s="2" customFormat="1">
      <c r="A138" s="39"/>
      <c r="B138" s="40"/>
      <c r="C138" s="41"/>
      <c r="D138" s="227" t="s">
        <v>128</v>
      </c>
      <c r="E138" s="41"/>
      <c r="F138" s="228" t="s">
        <v>142</v>
      </c>
      <c r="G138" s="41"/>
      <c r="H138" s="41"/>
      <c r="I138" s="229"/>
      <c r="J138" s="41"/>
      <c r="K138" s="41"/>
      <c r="L138" s="45"/>
      <c r="M138" s="230"/>
      <c r="N138" s="23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128</v>
      </c>
      <c r="AU138" s="18" t="s">
        <v>82</v>
      </c>
    </row>
    <row r="139" s="13" customFormat="1">
      <c r="A139" s="13"/>
      <c r="B139" s="232"/>
      <c r="C139" s="233"/>
      <c r="D139" s="227" t="s">
        <v>130</v>
      </c>
      <c r="E139" s="234" t="s">
        <v>1</v>
      </c>
      <c r="F139" s="235" t="s">
        <v>143</v>
      </c>
      <c r="G139" s="233"/>
      <c r="H139" s="236">
        <v>29.100000000000001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130</v>
      </c>
      <c r="AU139" s="242" t="s">
        <v>82</v>
      </c>
      <c r="AV139" s="13" t="s">
        <v>82</v>
      </c>
      <c r="AW139" s="13" t="s">
        <v>32</v>
      </c>
      <c r="AX139" s="13" t="s">
        <v>75</v>
      </c>
      <c r="AY139" s="242" t="s">
        <v>119</v>
      </c>
    </row>
    <row r="140" s="14" customFormat="1">
      <c r="A140" s="14"/>
      <c r="B140" s="243"/>
      <c r="C140" s="244"/>
      <c r="D140" s="227" t="s">
        <v>130</v>
      </c>
      <c r="E140" s="245" t="s">
        <v>1</v>
      </c>
      <c r="F140" s="246" t="s">
        <v>138</v>
      </c>
      <c r="G140" s="244"/>
      <c r="H140" s="247">
        <v>29.100000000000001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130</v>
      </c>
      <c r="AU140" s="253" t="s">
        <v>82</v>
      </c>
      <c r="AV140" s="14" t="s">
        <v>126</v>
      </c>
      <c r="AW140" s="14" t="s">
        <v>32</v>
      </c>
      <c r="AX140" s="14" t="s">
        <v>80</v>
      </c>
      <c r="AY140" s="253" t="s">
        <v>119</v>
      </c>
    </row>
    <row r="141" s="12" customFormat="1" ht="22.8" customHeight="1">
      <c r="A141" s="12"/>
      <c r="B141" s="197"/>
      <c r="C141" s="198"/>
      <c r="D141" s="199" t="s">
        <v>74</v>
      </c>
      <c r="E141" s="211" t="s">
        <v>144</v>
      </c>
      <c r="F141" s="211" t="s">
        <v>145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SUM(P142:P157)</f>
        <v>0</v>
      </c>
      <c r="Q141" s="205"/>
      <c r="R141" s="206">
        <f>SUM(R142:R157)</f>
        <v>0.50459699999999996</v>
      </c>
      <c r="S141" s="205"/>
      <c r="T141" s="207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80</v>
      </c>
      <c r="AT141" s="209" t="s">
        <v>74</v>
      </c>
      <c r="AU141" s="209" t="s">
        <v>80</v>
      </c>
      <c r="AY141" s="208" t="s">
        <v>119</v>
      </c>
      <c r="BK141" s="210">
        <f>SUM(BK142:BK157)</f>
        <v>0</v>
      </c>
    </row>
    <row r="142" s="2" customFormat="1" ht="24.15" customHeight="1">
      <c r="A142" s="39"/>
      <c r="B142" s="40"/>
      <c r="C142" s="213" t="s">
        <v>126</v>
      </c>
      <c r="D142" s="213" t="s">
        <v>122</v>
      </c>
      <c r="E142" s="214" t="s">
        <v>146</v>
      </c>
      <c r="F142" s="215" t="s">
        <v>147</v>
      </c>
      <c r="G142" s="216" t="s">
        <v>125</v>
      </c>
      <c r="H142" s="217">
        <v>29.100000000000001</v>
      </c>
      <c r="I142" s="218"/>
      <c r="J142" s="219">
        <f>ROUND(I142*H142,2)</f>
        <v>0</v>
      </c>
      <c r="K142" s="220"/>
      <c r="L142" s="45"/>
      <c r="M142" s="221" t="s">
        <v>1</v>
      </c>
      <c r="N142" s="222" t="s">
        <v>40</v>
      </c>
      <c r="O142" s="92"/>
      <c r="P142" s="223">
        <f>O142*H142</f>
        <v>0</v>
      </c>
      <c r="Q142" s="223">
        <v>0.0043800000000000002</v>
      </c>
      <c r="R142" s="223">
        <f>Q142*H142</f>
        <v>0.12745800000000002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126</v>
      </c>
      <c r="AT142" s="225" t="s">
        <v>122</v>
      </c>
      <c r="AU142" s="225" t="s">
        <v>82</v>
      </c>
      <c r="AY142" s="18" t="s">
        <v>119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126</v>
      </c>
      <c r="BM142" s="225" t="s">
        <v>148</v>
      </c>
    </row>
    <row r="143" s="2" customFormat="1">
      <c r="A143" s="39"/>
      <c r="B143" s="40"/>
      <c r="C143" s="41"/>
      <c r="D143" s="227" t="s">
        <v>128</v>
      </c>
      <c r="E143" s="41"/>
      <c r="F143" s="228" t="s">
        <v>149</v>
      </c>
      <c r="G143" s="41"/>
      <c r="H143" s="41"/>
      <c r="I143" s="229"/>
      <c r="J143" s="41"/>
      <c r="K143" s="41"/>
      <c r="L143" s="45"/>
      <c r="M143" s="230"/>
      <c r="N143" s="231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82</v>
      </c>
    </row>
    <row r="144" s="13" customFormat="1">
      <c r="A144" s="13"/>
      <c r="B144" s="232"/>
      <c r="C144" s="233"/>
      <c r="D144" s="227" t="s">
        <v>130</v>
      </c>
      <c r="E144" s="234" t="s">
        <v>1</v>
      </c>
      <c r="F144" s="235" t="s">
        <v>150</v>
      </c>
      <c r="G144" s="233"/>
      <c r="H144" s="236">
        <v>29.100000000000001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130</v>
      </c>
      <c r="AU144" s="242" t="s">
        <v>82</v>
      </c>
      <c r="AV144" s="13" t="s">
        <v>82</v>
      </c>
      <c r="AW144" s="13" t="s">
        <v>32</v>
      </c>
      <c r="AX144" s="13" t="s">
        <v>75</v>
      </c>
      <c r="AY144" s="242" t="s">
        <v>119</v>
      </c>
    </row>
    <row r="145" s="14" customFormat="1">
      <c r="A145" s="14"/>
      <c r="B145" s="243"/>
      <c r="C145" s="244"/>
      <c r="D145" s="227" t="s">
        <v>130</v>
      </c>
      <c r="E145" s="245" t="s">
        <v>1</v>
      </c>
      <c r="F145" s="246" t="s">
        <v>138</v>
      </c>
      <c r="G145" s="244"/>
      <c r="H145" s="247">
        <v>29.100000000000001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130</v>
      </c>
      <c r="AU145" s="253" t="s">
        <v>82</v>
      </c>
      <c r="AV145" s="14" t="s">
        <v>126</v>
      </c>
      <c r="AW145" s="14" t="s">
        <v>32</v>
      </c>
      <c r="AX145" s="14" t="s">
        <v>80</v>
      </c>
      <c r="AY145" s="253" t="s">
        <v>119</v>
      </c>
    </row>
    <row r="146" s="2" customFormat="1" ht="24.15" customHeight="1">
      <c r="A146" s="39"/>
      <c r="B146" s="40"/>
      <c r="C146" s="213" t="s">
        <v>151</v>
      </c>
      <c r="D146" s="213" t="s">
        <v>122</v>
      </c>
      <c r="E146" s="214" t="s">
        <v>152</v>
      </c>
      <c r="F146" s="215" t="s">
        <v>153</v>
      </c>
      <c r="G146" s="216" t="s">
        <v>125</v>
      </c>
      <c r="H146" s="217">
        <v>4.7999999999999998</v>
      </c>
      <c r="I146" s="218"/>
      <c r="J146" s="219">
        <f>ROUND(I146*H146,2)</f>
        <v>0</v>
      </c>
      <c r="K146" s="220"/>
      <c r="L146" s="45"/>
      <c r="M146" s="221" t="s">
        <v>1</v>
      </c>
      <c r="N146" s="222" t="s">
        <v>40</v>
      </c>
      <c r="O146" s="92"/>
      <c r="P146" s="223">
        <f>O146*H146</f>
        <v>0</v>
      </c>
      <c r="Q146" s="223">
        <v>0.0121</v>
      </c>
      <c r="R146" s="223">
        <f>Q146*H146</f>
        <v>0.058079999999999993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126</v>
      </c>
      <c r="AT146" s="225" t="s">
        <v>122</v>
      </c>
      <c r="AU146" s="225" t="s">
        <v>82</v>
      </c>
      <c r="AY146" s="18" t="s">
        <v>119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126</v>
      </c>
      <c r="BM146" s="225" t="s">
        <v>154</v>
      </c>
    </row>
    <row r="147" s="2" customFormat="1">
      <c r="A147" s="39"/>
      <c r="B147" s="40"/>
      <c r="C147" s="41"/>
      <c r="D147" s="227" t="s">
        <v>128</v>
      </c>
      <c r="E147" s="41"/>
      <c r="F147" s="228" t="s">
        <v>155</v>
      </c>
      <c r="G147" s="41"/>
      <c r="H147" s="41"/>
      <c r="I147" s="229"/>
      <c r="J147" s="41"/>
      <c r="K147" s="41"/>
      <c r="L147" s="45"/>
      <c r="M147" s="230"/>
      <c r="N147" s="231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128</v>
      </c>
      <c r="AU147" s="18" t="s">
        <v>82</v>
      </c>
    </row>
    <row r="148" s="13" customFormat="1">
      <c r="A148" s="13"/>
      <c r="B148" s="232"/>
      <c r="C148" s="233"/>
      <c r="D148" s="227" t="s">
        <v>130</v>
      </c>
      <c r="E148" s="234" t="s">
        <v>1</v>
      </c>
      <c r="F148" s="235" t="s">
        <v>156</v>
      </c>
      <c r="G148" s="233"/>
      <c r="H148" s="236">
        <v>4.7999999999999998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130</v>
      </c>
      <c r="AU148" s="242" t="s">
        <v>82</v>
      </c>
      <c r="AV148" s="13" t="s">
        <v>82</v>
      </c>
      <c r="AW148" s="13" t="s">
        <v>32</v>
      </c>
      <c r="AX148" s="13" t="s">
        <v>75</v>
      </c>
      <c r="AY148" s="242" t="s">
        <v>119</v>
      </c>
    </row>
    <row r="149" s="14" customFormat="1">
      <c r="A149" s="14"/>
      <c r="B149" s="243"/>
      <c r="C149" s="244"/>
      <c r="D149" s="227" t="s">
        <v>130</v>
      </c>
      <c r="E149" s="245" t="s">
        <v>1</v>
      </c>
      <c r="F149" s="246" t="s">
        <v>138</v>
      </c>
      <c r="G149" s="244"/>
      <c r="H149" s="247">
        <v>4.7999999999999998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130</v>
      </c>
      <c r="AU149" s="253" t="s">
        <v>82</v>
      </c>
      <c r="AV149" s="14" t="s">
        <v>126</v>
      </c>
      <c r="AW149" s="14" t="s">
        <v>32</v>
      </c>
      <c r="AX149" s="14" t="s">
        <v>80</v>
      </c>
      <c r="AY149" s="253" t="s">
        <v>119</v>
      </c>
    </row>
    <row r="150" s="2" customFormat="1" ht="24.15" customHeight="1">
      <c r="A150" s="39"/>
      <c r="B150" s="40"/>
      <c r="C150" s="213" t="s">
        <v>144</v>
      </c>
      <c r="D150" s="213" t="s">
        <v>122</v>
      </c>
      <c r="E150" s="214" t="s">
        <v>157</v>
      </c>
      <c r="F150" s="215" t="s">
        <v>158</v>
      </c>
      <c r="G150" s="216" t="s">
        <v>125</v>
      </c>
      <c r="H150" s="217">
        <v>24.300000000000001</v>
      </c>
      <c r="I150" s="218"/>
      <c r="J150" s="219">
        <f>ROUND(I150*H150,2)</f>
        <v>0</v>
      </c>
      <c r="K150" s="220"/>
      <c r="L150" s="45"/>
      <c r="M150" s="221" t="s">
        <v>1</v>
      </c>
      <c r="N150" s="222" t="s">
        <v>40</v>
      </c>
      <c r="O150" s="92"/>
      <c r="P150" s="223">
        <f>O150*H150</f>
        <v>0</v>
      </c>
      <c r="Q150" s="223">
        <v>0.013129999999999999</v>
      </c>
      <c r="R150" s="223">
        <f>Q150*H150</f>
        <v>0.31905899999999998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126</v>
      </c>
      <c r="AT150" s="225" t="s">
        <v>122</v>
      </c>
      <c r="AU150" s="225" t="s">
        <v>82</v>
      </c>
      <c r="AY150" s="18" t="s">
        <v>119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126</v>
      </c>
      <c r="BM150" s="225" t="s">
        <v>159</v>
      </c>
    </row>
    <row r="151" s="2" customFormat="1">
      <c r="A151" s="39"/>
      <c r="B151" s="40"/>
      <c r="C151" s="41"/>
      <c r="D151" s="227" t="s">
        <v>128</v>
      </c>
      <c r="E151" s="41"/>
      <c r="F151" s="228" t="s">
        <v>160</v>
      </c>
      <c r="G151" s="41"/>
      <c r="H151" s="41"/>
      <c r="I151" s="229"/>
      <c r="J151" s="41"/>
      <c r="K151" s="41"/>
      <c r="L151" s="45"/>
      <c r="M151" s="230"/>
      <c r="N151" s="231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128</v>
      </c>
      <c r="AU151" s="18" t="s">
        <v>82</v>
      </c>
    </row>
    <row r="152" s="13" customFormat="1">
      <c r="A152" s="13"/>
      <c r="B152" s="232"/>
      <c r="C152" s="233"/>
      <c r="D152" s="227" t="s">
        <v>130</v>
      </c>
      <c r="E152" s="234" t="s">
        <v>1</v>
      </c>
      <c r="F152" s="235" t="s">
        <v>161</v>
      </c>
      <c r="G152" s="233"/>
      <c r="H152" s="236">
        <v>24.300000000000001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130</v>
      </c>
      <c r="AU152" s="242" t="s">
        <v>82</v>
      </c>
      <c r="AV152" s="13" t="s">
        <v>82</v>
      </c>
      <c r="AW152" s="13" t="s">
        <v>32</v>
      </c>
      <c r="AX152" s="13" t="s">
        <v>75</v>
      </c>
      <c r="AY152" s="242" t="s">
        <v>119</v>
      </c>
    </row>
    <row r="153" s="14" customFormat="1">
      <c r="A153" s="14"/>
      <c r="B153" s="243"/>
      <c r="C153" s="244"/>
      <c r="D153" s="227" t="s">
        <v>130</v>
      </c>
      <c r="E153" s="245" t="s">
        <v>1</v>
      </c>
      <c r="F153" s="246" t="s">
        <v>138</v>
      </c>
      <c r="G153" s="244"/>
      <c r="H153" s="247">
        <v>24.300000000000001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130</v>
      </c>
      <c r="AU153" s="253" t="s">
        <v>82</v>
      </c>
      <c r="AV153" s="14" t="s">
        <v>126</v>
      </c>
      <c r="AW153" s="14" t="s">
        <v>32</v>
      </c>
      <c r="AX153" s="14" t="s">
        <v>80</v>
      </c>
      <c r="AY153" s="253" t="s">
        <v>119</v>
      </c>
    </row>
    <row r="154" s="2" customFormat="1" ht="24.15" customHeight="1">
      <c r="A154" s="39"/>
      <c r="B154" s="40"/>
      <c r="C154" s="213" t="s">
        <v>162</v>
      </c>
      <c r="D154" s="213" t="s">
        <v>122</v>
      </c>
      <c r="E154" s="214" t="s">
        <v>163</v>
      </c>
      <c r="F154" s="215" t="s">
        <v>164</v>
      </c>
      <c r="G154" s="216" t="s">
        <v>125</v>
      </c>
      <c r="H154" s="217">
        <v>16.170000000000002</v>
      </c>
      <c r="I154" s="218"/>
      <c r="J154" s="219">
        <f>ROUND(I154*H154,2)</f>
        <v>0</v>
      </c>
      <c r="K154" s="220"/>
      <c r="L154" s="45"/>
      <c r="M154" s="221" t="s">
        <v>1</v>
      </c>
      <c r="N154" s="222" t="s">
        <v>40</v>
      </c>
      <c r="O154" s="92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126</v>
      </c>
      <c r="AT154" s="225" t="s">
        <v>122</v>
      </c>
      <c r="AU154" s="225" t="s">
        <v>82</v>
      </c>
      <c r="AY154" s="18" t="s">
        <v>119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126</v>
      </c>
      <c r="BM154" s="225" t="s">
        <v>165</v>
      </c>
    </row>
    <row r="155" s="2" customFormat="1">
      <c r="A155" s="39"/>
      <c r="B155" s="40"/>
      <c r="C155" s="41"/>
      <c r="D155" s="227" t="s">
        <v>128</v>
      </c>
      <c r="E155" s="41"/>
      <c r="F155" s="228" t="s">
        <v>166</v>
      </c>
      <c r="G155" s="41"/>
      <c r="H155" s="41"/>
      <c r="I155" s="229"/>
      <c r="J155" s="41"/>
      <c r="K155" s="41"/>
      <c r="L155" s="45"/>
      <c r="M155" s="230"/>
      <c r="N155" s="23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128</v>
      </c>
      <c r="AU155" s="18" t="s">
        <v>82</v>
      </c>
    </row>
    <row r="156" s="13" customFormat="1">
      <c r="A156" s="13"/>
      <c r="B156" s="232"/>
      <c r="C156" s="233"/>
      <c r="D156" s="227" t="s">
        <v>130</v>
      </c>
      <c r="E156" s="234" t="s">
        <v>1</v>
      </c>
      <c r="F156" s="235" t="s">
        <v>167</v>
      </c>
      <c r="G156" s="233"/>
      <c r="H156" s="236">
        <v>16.170000000000002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130</v>
      </c>
      <c r="AU156" s="242" t="s">
        <v>82</v>
      </c>
      <c r="AV156" s="13" t="s">
        <v>82</v>
      </c>
      <c r="AW156" s="13" t="s">
        <v>32</v>
      </c>
      <c r="AX156" s="13" t="s">
        <v>75</v>
      </c>
      <c r="AY156" s="242" t="s">
        <v>119</v>
      </c>
    </row>
    <row r="157" s="14" customFormat="1">
      <c r="A157" s="14"/>
      <c r="B157" s="243"/>
      <c r="C157" s="244"/>
      <c r="D157" s="227" t="s">
        <v>130</v>
      </c>
      <c r="E157" s="245" t="s">
        <v>1</v>
      </c>
      <c r="F157" s="246" t="s">
        <v>138</v>
      </c>
      <c r="G157" s="244"/>
      <c r="H157" s="247">
        <v>16.170000000000002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130</v>
      </c>
      <c r="AU157" s="253" t="s">
        <v>82</v>
      </c>
      <c r="AV157" s="14" t="s">
        <v>126</v>
      </c>
      <c r="AW157" s="14" t="s">
        <v>32</v>
      </c>
      <c r="AX157" s="14" t="s">
        <v>80</v>
      </c>
      <c r="AY157" s="253" t="s">
        <v>119</v>
      </c>
    </row>
    <row r="158" s="12" customFormat="1" ht="22.8" customHeight="1">
      <c r="A158" s="12"/>
      <c r="B158" s="197"/>
      <c r="C158" s="198"/>
      <c r="D158" s="199" t="s">
        <v>74</v>
      </c>
      <c r="E158" s="211" t="s">
        <v>168</v>
      </c>
      <c r="F158" s="211" t="s">
        <v>169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SUM(P159:P168)</f>
        <v>0</v>
      </c>
      <c r="Q158" s="205"/>
      <c r="R158" s="206">
        <f>SUM(R159:R168)</f>
        <v>0.0088542799999999991</v>
      </c>
      <c r="S158" s="205"/>
      <c r="T158" s="207">
        <f>SUM(T159:T168)</f>
        <v>0.069000000000000006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80</v>
      </c>
      <c r="AT158" s="209" t="s">
        <v>74</v>
      </c>
      <c r="AU158" s="209" t="s">
        <v>80</v>
      </c>
      <c r="AY158" s="208" t="s">
        <v>119</v>
      </c>
      <c r="BK158" s="210">
        <f>SUM(BK159:BK168)</f>
        <v>0</v>
      </c>
    </row>
    <row r="159" s="2" customFormat="1" ht="21.75" customHeight="1">
      <c r="A159" s="39"/>
      <c r="B159" s="40"/>
      <c r="C159" s="213" t="s">
        <v>170</v>
      </c>
      <c r="D159" s="213" t="s">
        <v>122</v>
      </c>
      <c r="E159" s="214" t="s">
        <v>171</v>
      </c>
      <c r="F159" s="215" t="s">
        <v>172</v>
      </c>
      <c r="G159" s="216" t="s">
        <v>173</v>
      </c>
      <c r="H159" s="217">
        <v>1</v>
      </c>
      <c r="I159" s="218"/>
      <c r="J159" s="219">
        <f>ROUND(I159*H159,2)</f>
        <v>0</v>
      </c>
      <c r="K159" s="220"/>
      <c r="L159" s="45"/>
      <c r="M159" s="221" t="s">
        <v>1</v>
      </c>
      <c r="N159" s="222" t="s">
        <v>40</v>
      </c>
      <c r="O159" s="92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126</v>
      </c>
      <c r="AT159" s="225" t="s">
        <v>122</v>
      </c>
      <c r="AU159" s="225" t="s">
        <v>82</v>
      </c>
      <c r="AY159" s="18" t="s">
        <v>119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80</v>
      </c>
      <c r="BK159" s="226">
        <f>ROUND(I159*H159,2)</f>
        <v>0</v>
      </c>
      <c r="BL159" s="18" t="s">
        <v>126</v>
      </c>
      <c r="BM159" s="225" t="s">
        <v>174</v>
      </c>
    </row>
    <row r="160" s="2" customFormat="1">
      <c r="A160" s="39"/>
      <c r="B160" s="40"/>
      <c r="C160" s="41"/>
      <c r="D160" s="227" t="s">
        <v>128</v>
      </c>
      <c r="E160" s="41"/>
      <c r="F160" s="228" t="s">
        <v>175</v>
      </c>
      <c r="G160" s="41"/>
      <c r="H160" s="41"/>
      <c r="I160" s="229"/>
      <c r="J160" s="41"/>
      <c r="K160" s="41"/>
      <c r="L160" s="45"/>
      <c r="M160" s="230"/>
      <c r="N160" s="231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128</v>
      </c>
      <c r="AU160" s="18" t="s">
        <v>82</v>
      </c>
    </row>
    <row r="161" s="2" customFormat="1" ht="16.5" customHeight="1">
      <c r="A161" s="39"/>
      <c r="B161" s="40"/>
      <c r="C161" s="213" t="s">
        <v>168</v>
      </c>
      <c r="D161" s="213" t="s">
        <v>122</v>
      </c>
      <c r="E161" s="214" t="s">
        <v>176</v>
      </c>
      <c r="F161" s="215" t="s">
        <v>177</v>
      </c>
      <c r="G161" s="216" t="s">
        <v>173</v>
      </c>
      <c r="H161" s="217">
        <v>1</v>
      </c>
      <c r="I161" s="218"/>
      <c r="J161" s="219">
        <f>ROUND(I161*H161,2)</f>
        <v>0</v>
      </c>
      <c r="K161" s="220"/>
      <c r="L161" s="45"/>
      <c r="M161" s="221" t="s">
        <v>1</v>
      </c>
      <c r="N161" s="222" t="s">
        <v>40</v>
      </c>
      <c r="O161" s="92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126</v>
      </c>
      <c r="AT161" s="225" t="s">
        <v>122</v>
      </c>
      <c r="AU161" s="225" t="s">
        <v>82</v>
      </c>
      <c r="AY161" s="18" t="s">
        <v>119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80</v>
      </c>
      <c r="BK161" s="226">
        <f>ROUND(I161*H161,2)</f>
        <v>0</v>
      </c>
      <c r="BL161" s="18" t="s">
        <v>126</v>
      </c>
      <c r="BM161" s="225" t="s">
        <v>178</v>
      </c>
    </row>
    <row r="162" s="2" customFormat="1">
      <c r="A162" s="39"/>
      <c r="B162" s="40"/>
      <c r="C162" s="41"/>
      <c r="D162" s="227" t="s">
        <v>128</v>
      </c>
      <c r="E162" s="41"/>
      <c r="F162" s="228" t="s">
        <v>175</v>
      </c>
      <c r="G162" s="41"/>
      <c r="H162" s="41"/>
      <c r="I162" s="229"/>
      <c r="J162" s="41"/>
      <c r="K162" s="41"/>
      <c r="L162" s="45"/>
      <c r="M162" s="230"/>
      <c r="N162" s="231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128</v>
      </c>
      <c r="AU162" s="18" t="s">
        <v>82</v>
      </c>
    </row>
    <row r="163" s="2" customFormat="1" ht="33" customHeight="1">
      <c r="A163" s="39"/>
      <c r="B163" s="40"/>
      <c r="C163" s="213" t="s">
        <v>179</v>
      </c>
      <c r="D163" s="213" t="s">
        <v>122</v>
      </c>
      <c r="E163" s="214" t="s">
        <v>180</v>
      </c>
      <c r="F163" s="215" t="s">
        <v>181</v>
      </c>
      <c r="G163" s="216" t="s">
        <v>125</v>
      </c>
      <c r="H163" s="217">
        <v>52.084000000000003</v>
      </c>
      <c r="I163" s="218"/>
      <c r="J163" s="219">
        <f>ROUND(I163*H163,2)</f>
        <v>0</v>
      </c>
      <c r="K163" s="220"/>
      <c r="L163" s="45"/>
      <c r="M163" s="221" t="s">
        <v>1</v>
      </c>
      <c r="N163" s="222" t="s">
        <v>40</v>
      </c>
      <c r="O163" s="92"/>
      <c r="P163" s="223">
        <f>O163*H163</f>
        <v>0</v>
      </c>
      <c r="Q163" s="223">
        <v>0.00012999999999999999</v>
      </c>
      <c r="R163" s="223">
        <f>Q163*H163</f>
        <v>0.0067709199999999997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126</v>
      </c>
      <c r="AT163" s="225" t="s">
        <v>122</v>
      </c>
      <c r="AU163" s="225" t="s">
        <v>82</v>
      </c>
      <c r="AY163" s="18" t="s">
        <v>119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80</v>
      </c>
      <c r="BK163" s="226">
        <f>ROUND(I163*H163,2)</f>
        <v>0</v>
      </c>
      <c r="BL163" s="18" t="s">
        <v>126</v>
      </c>
      <c r="BM163" s="225" t="s">
        <v>182</v>
      </c>
    </row>
    <row r="164" s="2" customFormat="1">
      <c r="A164" s="39"/>
      <c r="B164" s="40"/>
      <c r="C164" s="41"/>
      <c r="D164" s="227" t="s">
        <v>128</v>
      </c>
      <c r="E164" s="41"/>
      <c r="F164" s="228" t="s">
        <v>183</v>
      </c>
      <c r="G164" s="41"/>
      <c r="H164" s="41"/>
      <c r="I164" s="229"/>
      <c r="J164" s="41"/>
      <c r="K164" s="41"/>
      <c r="L164" s="45"/>
      <c r="M164" s="230"/>
      <c r="N164" s="231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128</v>
      </c>
      <c r="AU164" s="18" t="s">
        <v>82</v>
      </c>
    </row>
    <row r="165" s="2" customFormat="1" ht="24.15" customHeight="1">
      <c r="A165" s="39"/>
      <c r="B165" s="40"/>
      <c r="C165" s="213" t="s">
        <v>184</v>
      </c>
      <c r="D165" s="213" t="s">
        <v>122</v>
      </c>
      <c r="E165" s="214" t="s">
        <v>185</v>
      </c>
      <c r="F165" s="215" t="s">
        <v>186</v>
      </c>
      <c r="G165" s="216" t="s">
        <v>125</v>
      </c>
      <c r="H165" s="217">
        <v>52.084000000000003</v>
      </c>
      <c r="I165" s="218"/>
      <c r="J165" s="219">
        <f>ROUND(I165*H165,2)</f>
        <v>0</v>
      </c>
      <c r="K165" s="220"/>
      <c r="L165" s="45"/>
      <c r="M165" s="221" t="s">
        <v>1</v>
      </c>
      <c r="N165" s="222" t="s">
        <v>40</v>
      </c>
      <c r="O165" s="92"/>
      <c r="P165" s="223">
        <f>O165*H165</f>
        <v>0</v>
      </c>
      <c r="Q165" s="223">
        <v>4.0000000000000003E-05</v>
      </c>
      <c r="R165" s="223">
        <f>Q165*H165</f>
        <v>0.0020833600000000002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126</v>
      </c>
      <c r="AT165" s="225" t="s">
        <v>122</v>
      </c>
      <c r="AU165" s="225" t="s">
        <v>82</v>
      </c>
      <c r="AY165" s="18" t="s">
        <v>119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80</v>
      </c>
      <c r="BK165" s="226">
        <f>ROUND(I165*H165,2)</f>
        <v>0</v>
      </c>
      <c r="BL165" s="18" t="s">
        <v>126</v>
      </c>
      <c r="BM165" s="225" t="s">
        <v>187</v>
      </c>
    </row>
    <row r="166" s="2" customFormat="1">
      <c r="A166" s="39"/>
      <c r="B166" s="40"/>
      <c r="C166" s="41"/>
      <c r="D166" s="227" t="s">
        <v>128</v>
      </c>
      <c r="E166" s="41"/>
      <c r="F166" s="228" t="s">
        <v>188</v>
      </c>
      <c r="G166" s="41"/>
      <c r="H166" s="41"/>
      <c r="I166" s="229"/>
      <c r="J166" s="41"/>
      <c r="K166" s="41"/>
      <c r="L166" s="45"/>
      <c r="M166" s="230"/>
      <c r="N166" s="231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82</v>
      </c>
    </row>
    <row r="167" s="2" customFormat="1" ht="24.15" customHeight="1">
      <c r="A167" s="39"/>
      <c r="B167" s="40"/>
      <c r="C167" s="213" t="s">
        <v>189</v>
      </c>
      <c r="D167" s="213" t="s">
        <v>122</v>
      </c>
      <c r="E167" s="214" t="s">
        <v>190</v>
      </c>
      <c r="F167" s="215" t="s">
        <v>191</v>
      </c>
      <c r="G167" s="216" t="s">
        <v>192</v>
      </c>
      <c r="H167" s="217">
        <v>1</v>
      </c>
      <c r="I167" s="218"/>
      <c r="J167" s="219">
        <f>ROUND(I167*H167,2)</f>
        <v>0</v>
      </c>
      <c r="K167" s="220"/>
      <c r="L167" s="45"/>
      <c r="M167" s="221" t="s">
        <v>1</v>
      </c>
      <c r="N167" s="222" t="s">
        <v>40</v>
      </c>
      <c r="O167" s="92"/>
      <c r="P167" s="223">
        <f>O167*H167</f>
        <v>0</v>
      </c>
      <c r="Q167" s="223">
        <v>0</v>
      </c>
      <c r="R167" s="223">
        <f>Q167*H167</f>
        <v>0</v>
      </c>
      <c r="S167" s="223">
        <v>0.069000000000000006</v>
      </c>
      <c r="T167" s="224">
        <f>S167*H167</f>
        <v>0.069000000000000006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126</v>
      </c>
      <c r="AT167" s="225" t="s">
        <v>122</v>
      </c>
      <c r="AU167" s="225" t="s">
        <v>82</v>
      </c>
      <c r="AY167" s="18" t="s">
        <v>119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80</v>
      </c>
      <c r="BK167" s="226">
        <f>ROUND(I167*H167,2)</f>
        <v>0</v>
      </c>
      <c r="BL167" s="18" t="s">
        <v>126</v>
      </c>
      <c r="BM167" s="225" t="s">
        <v>193</v>
      </c>
    </row>
    <row r="168" s="2" customFormat="1">
      <c r="A168" s="39"/>
      <c r="B168" s="40"/>
      <c r="C168" s="41"/>
      <c r="D168" s="227" t="s">
        <v>128</v>
      </c>
      <c r="E168" s="41"/>
      <c r="F168" s="228" t="s">
        <v>194</v>
      </c>
      <c r="G168" s="41"/>
      <c r="H168" s="41"/>
      <c r="I168" s="229"/>
      <c r="J168" s="41"/>
      <c r="K168" s="41"/>
      <c r="L168" s="45"/>
      <c r="M168" s="230"/>
      <c r="N168" s="231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128</v>
      </c>
      <c r="AU168" s="18" t="s">
        <v>82</v>
      </c>
    </row>
    <row r="169" s="12" customFormat="1" ht="22.8" customHeight="1">
      <c r="A169" s="12"/>
      <c r="B169" s="197"/>
      <c r="C169" s="198"/>
      <c r="D169" s="199" t="s">
        <v>74</v>
      </c>
      <c r="E169" s="211" t="s">
        <v>195</v>
      </c>
      <c r="F169" s="211" t="s">
        <v>196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SUM(P170:P184)</f>
        <v>0</v>
      </c>
      <c r="Q169" s="205"/>
      <c r="R169" s="206">
        <f>SUM(R170:R184)</f>
        <v>0</v>
      </c>
      <c r="S169" s="205"/>
      <c r="T169" s="207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80</v>
      </c>
      <c r="AT169" s="209" t="s">
        <v>74</v>
      </c>
      <c r="AU169" s="209" t="s">
        <v>80</v>
      </c>
      <c r="AY169" s="208" t="s">
        <v>119</v>
      </c>
      <c r="BK169" s="210">
        <f>SUM(BK170:BK184)</f>
        <v>0</v>
      </c>
    </row>
    <row r="170" s="2" customFormat="1" ht="24.15" customHeight="1">
      <c r="A170" s="39"/>
      <c r="B170" s="40"/>
      <c r="C170" s="213" t="s">
        <v>197</v>
      </c>
      <c r="D170" s="213" t="s">
        <v>122</v>
      </c>
      <c r="E170" s="214" t="s">
        <v>198</v>
      </c>
      <c r="F170" s="215" t="s">
        <v>199</v>
      </c>
      <c r="G170" s="216" t="s">
        <v>200</v>
      </c>
      <c r="H170" s="217">
        <v>0.56599999999999995</v>
      </c>
      <c r="I170" s="218"/>
      <c r="J170" s="219">
        <f>ROUND(I170*H170,2)</f>
        <v>0</v>
      </c>
      <c r="K170" s="220"/>
      <c r="L170" s="45"/>
      <c r="M170" s="221" t="s">
        <v>1</v>
      </c>
      <c r="N170" s="222" t="s">
        <v>40</v>
      </c>
      <c r="O170" s="92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126</v>
      </c>
      <c r="AT170" s="225" t="s">
        <v>122</v>
      </c>
      <c r="AU170" s="225" t="s">
        <v>82</v>
      </c>
      <c r="AY170" s="18" t="s">
        <v>119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80</v>
      </c>
      <c r="BK170" s="226">
        <f>ROUND(I170*H170,2)</f>
        <v>0</v>
      </c>
      <c r="BL170" s="18" t="s">
        <v>126</v>
      </c>
      <c r="BM170" s="225" t="s">
        <v>201</v>
      </c>
    </row>
    <row r="171" s="2" customFormat="1">
      <c r="A171" s="39"/>
      <c r="B171" s="40"/>
      <c r="C171" s="41"/>
      <c r="D171" s="227" t="s">
        <v>128</v>
      </c>
      <c r="E171" s="41"/>
      <c r="F171" s="228" t="s">
        <v>202</v>
      </c>
      <c r="G171" s="41"/>
      <c r="H171" s="41"/>
      <c r="I171" s="229"/>
      <c r="J171" s="41"/>
      <c r="K171" s="41"/>
      <c r="L171" s="45"/>
      <c r="M171" s="230"/>
      <c r="N171" s="231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128</v>
      </c>
      <c r="AU171" s="18" t="s">
        <v>82</v>
      </c>
    </row>
    <row r="172" s="2" customFormat="1" ht="24.15" customHeight="1">
      <c r="A172" s="39"/>
      <c r="B172" s="40"/>
      <c r="C172" s="213" t="s">
        <v>203</v>
      </c>
      <c r="D172" s="213" t="s">
        <v>122</v>
      </c>
      <c r="E172" s="214" t="s">
        <v>204</v>
      </c>
      <c r="F172" s="215" t="s">
        <v>205</v>
      </c>
      <c r="G172" s="216" t="s">
        <v>200</v>
      </c>
      <c r="H172" s="217">
        <v>0.56599999999999995</v>
      </c>
      <c r="I172" s="218"/>
      <c r="J172" s="219">
        <f>ROUND(I172*H172,2)</f>
        <v>0</v>
      </c>
      <c r="K172" s="220"/>
      <c r="L172" s="45"/>
      <c r="M172" s="221" t="s">
        <v>1</v>
      </c>
      <c r="N172" s="222" t="s">
        <v>40</v>
      </c>
      <c r="O172" s="92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126</v>
      </c>
      <c r="AT172" s="225" t="s">
        <v>122</v>
      </c>
      <c r="AU172" s="225" t="s">
        <v>82</v>
      </c>
      <c r="AY172" s="18" t="s">
        <v>119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126</v>
      </c>
      <c r="BM172" s="225" t="s">
        <v>206</v>
      </c>
    </row>
    <row r="173" s="2" customFormat="1">
      <c r="A173" s="39"/>
      <c r="B173" s="40"/>
      <c r="C173" s="41"/>
      <c r="D173" s="227" t="s">
        <v>128</v>
      </c>
      <c r="E173" s="41"/>
      <c r="F173" s="228" t="s">
        <v>207</v>
      </c>
      <c r="G173" s="41"/>
      <c r="H173" s="41"/>
      <c r="I173" s="229"/>
      <c r="J173" s="41"/>
      <c r="K173" s="41"/>
      <c r="L173" s="45"/>
      <c r="M173" s="230"/>
      <c r="N173" s="231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128</v>
      </c>
      <c r="AU173" s="18" t="s">
        <v>82</v>
      </c>
    </row>
    <row r="174" s="2" customFormat="1" ht="24.15" customHeight="1">
      <c r="A174" s="39"/>
      <c r="B174" s="40"/>
      <c r="C174" s="213" t="s">
        <v>8</v>
      </c>
      <c r="D174" s="213" t="s">
        <v>122</v>
      </c>
      <c r="E174" s="214" t="s">
        <v>208</v>
      </c>
      <c r="F174" s="215" t="s">
        <v>209</v>
      </c>
      <c r="G174" s="216" t="s">
        <v>200</v>
      </c>
      <c r="H174" s="217">
        <v>5.0940000000000003</v>
      </c>
      <c r="I174" s="218"/>
      <c r="J174" s="219">
        <f>ROUND(I174*H174,2)</f>
        <v>0</v>
      </c>
      <c r="K174" s="220"/>
      <c r="L174" s="45"/>
      <c r="M174" s="221" t="s">
        <v>1</v>
      </c>
      <c r="N174" s="222" t="s">
        <v>40</v>
      </c>
      <c r="O174" s="92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126</v>
      </c>
      <c r="AT174" s="225" t="s">
        <v>122</v>
      </c>
      <c r="AU174" s="225" t="s">
        <v>82</v>
      </c>
      <c r="AY174" s="18" t="s">
        <v>119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126</v>
      </c>
      <c r="BM174" s="225" t="s">
        <v>210</v>
      </c>
    </row>
    <row r="175" s="2" customFormat="1">
      <c r="A175" s="39"/>
      <c r="B175" s="40"/>
      <c r="C175" s="41"/>
      <c r="D175" s="227" t="s">
        <v>128</v>
      </c>
      <c r="E175" s="41"/>
      <c r="F175" s="228" t="s">
        <v>211</v>
      </c>
      <c r="G175" s="41"/>
      <c r="H175" s="41"/>
      <c r="I175" s="229"/>
      <c r="J175" s="41"/>
      <c r="K175" s="41"/>
      <c r="L175" s="45"/>
      <c r="M175" s="230"/>
      <c r="N175" s="231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128</v>
      </c>
      <c r="AU175" s="18" t="s">
        <v>82</v>
      </c>
    </row>
    <row r="176" s="13" customFormat="1">
      <c r="A176" s="13"/>
      <c r="B176" s="232"/>
      <c r="C176" s="233"/>
      <c r="D176" s="227" t="s">
        <v>130</v>
      </c>
      <c r="E176" s="234" t="s">
        <v>1</v>
      </c>
      <c r="F176" s="235" t="s">
        <v>212</v>
      </c>
      <c r="G176" s="233"/>
      <c r="H176" s="236">
        <v>5.0940000000000003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130</v>
      </c>
      <c r="AU176" s="242" t="s">
        <v>82</v>
      </c>
      <c r="AV176" s="13" t="s">
        <v>82</v>
      </c>
      <c r="AW176" s="13" t="s">
        <v>32</v>
      </c>
      <c r="AX176" s="13" t="s">
        <v>80</v>
      </c>
      <c r="AY176" s="242" t="s">
        <v>119</v>
      </c>
    </row>
    <row r="177" s="2" customFormat="1" ht="33" customHeight="1">
      <c r="A177" s="39"/>
      <c r="B177" s="40"/>
      <c r="C177" s="213" t="s">
        <v>213</v>
      </c>
      <c r="D177" s="213" t="s">
        <v>122</v>
      </c>
      <c r="E177" s="214" t="s">
        <v>214</v>
      </c>
      <c r="F177" s="215" t="s">
        <v>215</v>
      </c>
      <c r="G177" s="216" t="s">
        <v>200</v>
      </c>
      <c r="H177" s="217">
        <v>0.081000000000000003</v>
      </c>
      <c r="I177" s="218"/>
      <c r="J177" s="219">
        <f>ROUND(I177*H177,2)</f>
        <v>0</v>
      </c>
      <c r="K177" s="220"/>
      <c r="L177" s="45"/>
      <c r="M177" s="221" t="s">
        <v>1</v>
      </c>
      <c r="N177" s="222" t="s">
        <v>40</v>
      </c>
      <c r="O177" s="92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126</v>
      </c>
      <c r="AT177" s="225" t="s">
        <v>122</v>
      </c>
      <c r="AU177" s="225" t="s">
        <v>82</v>
      </c>
      <c r="AY177" s="18" t="s">
        <v>119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126</v>
      </c>
      <c r="BM177" s="225" t="s">
        <v>216</v>
      </c>
    </row>
    <row r="178" s="2" customFormat="1">
      <c r="A178" s="39"/>
      <c r="B178" s="40"/>
      <c r="C178" s="41"/>
      <c r="D178" s="227" t="s">
        <v>128</v>
      </c>
      <c r="E178" s="41"/>
      <c r="F178" s="228" t="s">
        <v>217</v>
      </c>
      <c r="G178" s="41"/>
      <c r="H178" s="41"/>
      <c r="I178" s="229"/>
      <c r="J178" s="41"/>
      <c r="K178" s="41"/>
      <c r="L178" s="45"/>
      <c r="M178" s="230"/>
      <c r="N178" s="23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128</v>
      </c>
      <c r="AU178" s="18" t="s">
        <v>82</v>
      </c>
    </row>
    <row r="179" s="13" customFormat="1">
      <c r="A179" s="13"/>
      <c r="B179" s="232"/>
      <c r="C179" s="233"/>
      <c r="D179" s="227" t="s">
        <v>130</v>
      </c>
      <c r="E179" s="234" t="s">
        <v>1</v>
      </c>
      <c r="F179" s="235" t="s">
        <v>218</v>
      </c>
      <c r="G179" s="233"/>
      <c r="H179" s="236">
        <v>0.081000000000000003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130</v>
      </c>
      <c r="AU179" s="242" t="s">
        <v>82</v>
      </c>
      <c r="AV179" s="13" t="s">
        <v>82</v>
      </c>
      <c r="AW179" s="13" t="s">
        <v>32</v>
      </c>
      <c r="AX179" s="13" t="s">
        <v>75</v>
      </c>
      <c r="AY179" s="242" t="s">
        <v>119</v>
      </c>
    </row>
    <row r="180" s="14" customFormat="1">
      <c r="A180" s="14"/>
      <c r="B180" s="243"/>
      <c r="C180" s="244"/>
      <c r="D180" s="227" t="s">
        <v>130</v>
      </c>
      <c r="E180" s="245" t="s">
        <v>1</v>
      </c>
      <c r="F180" s="246" t="s">
        <v>138</v>
      </c>
      <c r="G180" s="244"/>
      <c r="H180" s="247">
        <v>0.081000000000000003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130</v>
      </c>
      <c r="AU180" s="253" t="s">
        <v>82</v>
      </c>
      <c r="AV180" s="14" t="s">
        <v>126</v>
      </c>
      <c r="AW180" s="14" t="s">
        <v>32</v>
      </c>
      <c r="AX180" s="14" t="s">
        <v>80</v>
      </c>
      <c r="AY180" s="253" t="s">
        <v>119</v>
      </c>
    </row>
    <row r="181" s="2" customFormat="1" ht="33" customHeight="1">
      <c r="A181" s="39"/>
      <c r="B181" s="40"/>
      <c r="C181" s="213" t="s">
        <v>219</v>
      </c>
      <c r="D181" s="213" t="s">
        <v>122</v>
      </c>
      <c r="E181" s="214" t="s">
        <v>220</v>
      </c>
      <c r="F181" s="215" t="s">
        <v>221</v>
      </c>
      <c r="G181" s="216" t="s">
        <v>200</v>
      </c>
      <c r="H181" s="217">
        <v>0.34499999999999997</v>
      </c>
      <c r="I181" s="218"/>
      <c r="J181" s="219">
        <f>ROUND(I181*H181,2)</f>
        <v>0</v>
      </c>
      <c r="K181" s="220"/>
      <c r="L181" s="45"/>
      <c r="M181" s="221" t="s">
        <v>1</v>
      </c>
      <c r="N181" s="222" t="s">
        <v>40</v>
      </c>
      <c r="O181" s="92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126</v>
      </c>
      <c r="AT181" s="225" t="s">
        <v>122</v>
      </c>
      <c r="AU181" s="225" t="s">
        <v>82</v>
      </c>
      <c r="AY181" s="18" t="s">
        <v>119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126</v>
      </c>
      <c r="BM181" s="225" t="s">
        <v>222</v>
      </c>
    </row>
    <row r="182" s="2" customFormat="1">
      <c r="A182" s="39"/>
      <c r="B182" s="40"/>
      <c r="C182" s="41"/>
      <c r="D182" s="227" t="s">
        <v>128</v>
      </c>
      <c r="E182" s="41"/>
      <c r="F182" s="228" t="s">
        <v>223</v>
      </c>
      <c r="G182" s="41"/>
      <c r="H182" s="41"/>
      <c r="I182" s="229"/>
      <c r="J182" s="41"/>
      <c r="K182" s="41"/>
      <c r="L182" s="45"/>
      <c r="M182" s="230"/>
      <c r="N182" s="231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128</v>
      </c>
      <c r="AU182" s="18" t="s">
        <v>82</v>
      </c>
    </row>
    <row r="183" s="2" customFormat="1" ht="37.8" customHeight="1">
      <c r="A183" s="39"/>
      <c r="B183" s="40"/>
      <c r="C183" s="213" t="s">
        <v>224</v>
      </c>
      <c r="D183" s="213" t="s">
        <v>122</v>
      </c>
      <c r="E183" s="214" t="s">
        <v>225</v>
      </c>
      <c r="F183" s="215" t="s">
        <v>226</v>
      </c>
      <c r="G183" s="216" t="s">
        <v>200</v>
      </c>
      <c r="H183" s="217">
        <v>0.13900000000000001</v>
      </c>
      <c r="I183" s="218"/>
      <c r="J183" s="219">
        <f>ROUND(I183*H183,2)</f>
        <v>0</v>
      </c>
      <c r="K183" s="220"/>
      <c r="L183" s="45"/>
      <c r="M183" s="221" t="s">
        <v>1</v>
      </c>
      <c r="N183" s="222" t="s">
        <v>40</v>
      </c>
      <c r="O183" s="92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126</v>
      </c>
      <c r="AT183" s="225" t="s">
        <v>122</v>
      </c>
      <c r="AU183" s="225" t="s">
        <v>82</v>
      </c>
      <c r="AY183" s="18" t="s">
        <v>119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80</v>
      </c>
      <c r="BK183" s="226">
        <f>ROUND(I183*H183,2)</f>
        <v>0</v>
      </c>
      <c r="BL183" s="18" t="s">
        <v>126</v>
      </c>
      <c r="BM183" s="225" t="s">
        <v>227</v>
      </c>
    </row>
    <row r="184" s="2" customFormat="1">
      <c r="A184" s="39"/>
      <c r="B184" s="40"/>
      <c r="C184" s="41"/>
      <c r="D184" s="227" t="s">
        <v>128</v>
      </c>
      <c r="E184" s="41"/>
      <c r="F184" s="228" t="s">
        <v>228</v>
      </c>
      <c r="G184" s="41"/>
      <c r="H184" s="41"/>
      <c r="I184" s="229"/>
      <c r="J184" s="41"/>
      <c r="K184" s="41"/>
      <c r="L184" s="45"/>
      <c r="M184" s="230"/>
      <c r="N184" s="231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128</v>
      </c>
      <c r="AU184" s="18" t="s">
        <v>82</v>
      </c>
    </row>
    <row r="185" s="12" customFormat="1" ht="22.8" customHeight="1">
      <c r="A185" s="12"/>
      <c r="B185" s="197"/>
      <c r="C185" s="198"/>
      <c r="D185" s="199" t="s">
        <v>74</v>
      </c>
      <c r="E185" s="211" t="s">
        <v>229</v>
      </c>
      <c r="F185" s="211" t="s">
        <v>230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SUM(P186:P187)</f>
        <v>0</v>
      </c>
      <c r="Q185" s="205"/>
      <c r="R185" s="206">
        <f>SUM(R186:R187)</f>
        <v>0</v>
      </c>
      <c r="S185" s="205"/>
      <c r="T185" s="207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80</v>
      </c>
      <c r="AT185" s="209" t="s">
        <v>74</v>
      </c>
      <c r="AU185" s="209" t="s">
        <v>80</v>
      </c>
      <c r="AY185" s="208" t="s">
        <v>119</v>
      </c>
      <c r="BK185" s="210">
        <f>SUM(BK186:BK187)</f>
        <v>0</v>
      </c>
    </row>
    <row r="186" s="2" customFormat="1" ht="16.5" customHeight="1">
      <c r="A186" s="39"/>
      <c r="B186" s="40"/>
      <c r="C186" s="213" t="s">
        <v>231</v>
      </c>
      <c r="D186" s="213" t="s">
        <v>122</v>
      </c>
      <c r="E186" s="214" t="s">
        <v>232</v>
      </c>
      <c r="F186" s="215" t="s">
        <v>233</v>
      </c>
      <c r="G186" s="216" t="s">
        <v>200</v>
      </c>
      <c r="H186" s="217">
        <v>2.423</v>
      </c>
      <c r="I186" s="218"/>
      <c r="J186" s="219">
        <f>ROUND(I186*H186,2)</f>
        <v>0</v>
      </c>
      <c r="K186" s="220"/>
      <c r="L186" s="45"/>
      <c r="M186" s="221" t="s">
        <v>1</v>
      </c>
      <c r="N186" s="222" t="s">
        <v>40</v>
      </c>
      <c r="O186" s="92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126</v>
      </c>
      <c r="AT186" s="225" t="s">
        <v>122</v>
      </c>
      <c r="AU186" s="225" t="s">
        <v>82</v>
      </c>
      <c r="AY186" s="18" t="s">
        <v>119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80</v>
      </c>
      <c r="BK186" s="226">
        <f>ROUND(I186*H186,2)</f>
        <v>0</v>
      </c>
      <c r="BL186" s="18" t="s">
        <v>126</v>
      </c>
      <c r="BM186" s="225" t="s">
        <v>234</v>
      </c>
    </row>
    <row r="187" s="2" customFormat="1">
      <c r="A187" s="39"/>
      <c r="B187" s="40"/>
      <c r="C187" s="41"/>
      <c r="D187" s="227" t="s">
        <v>128</v>
      </c>
      <c r="E187" s="41"/>
      <c r="F187" s="228" t="s">
        <v>235</v>
      </c>
      <c r="G187" s="41"/>
      <c r="H187" s="41"/>
      <c r="I187" s="229"/>
      <c r="J187" s="41"/>
      <c r="K187" s="41"/>
      <c r="L187" s="45"/>
      <c r="M187" s="230"/>
      <c r="N187" s="231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128</v>
      </c>
      <c r="AU187" s="18" t="s">
        <v>82</v>
      </c>
    </row>
    <row r="188" s="12" customFormat="1" ht="25.92" customHeight="1">
      <c r="A188" s="12"/>
      <c r="B188" s="197"/>
      <c r="C188" s="198"/>
      <c r="D188" s="199" t="s">
        <v>74</v>
      </c>
      <c r="E188" s="200" t="s">
        <v>236</v>
      </c>
      <c r="F188" s="200" t="s">
        <v>237</v>
      </c>
      <c r="G188" s="198"/>
      <c r="H188" s="198"/>
      <c r="I188" s="201"/>
      <c r="J188" s="202">
        <f>BK188</f>
        <v>0</v>
      </c>
      <c r="K188" s="198"/>
      <c r="L188" s="203"/>
      <c r="M188" s="204"/>
      <c r="N188" s="205"/>
      <c r="O188" s="205"/>
      <c r="P188" s="206">
        <f>P189+P192+P195+P211+P244+P262</f>
        <v>0</v>
      </c>
      <c r="Q188" s="205"/>
      <c r="R188" s="206">
        <f>R189+R192+R195+R211+R244+R262</f>
        <v>1.2571368599999999</v>
      </c>
      <c r="S188" s="205"/>
      <c r="T188" s="207">
        <f>T189+T192+T195+T211+T244+T262</f>
        <v>0.49662980000000001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82</v>
      </c>
      <c r="AT188" s="209" t="s">
        <v>74</v>
      </c>
      <c r="AU188" s="209" t="s">
        <v>75</v>
      </c>
      <c r="AY188" s="208" t="s">
        <v>119</v>
      </c>
      <c r="BK188" s="210">
        <f>BK189+BK192+BK195+BK211+BK244+BK262</f>
        <v>0</v>
      </c>
    </row>
    <row r="189" s="12" customFormat="1" ht="22.8" customHeight="1">
      <c r="A189" s="12"/>
      <c r="B189" s="197"/>
      <c r="C189" s="198"/>
      <c r="D189" s="199" t="s">
        <v>74</v>
      </c>
      <c r="E189" s="211" t="s">
        <v>238</v>
      </c>
      <c r="F189" s="211" t="s">
        <v>239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SUM(P190:P191)</f>
        <v>0</v>
      </c>
      <c r="Q189" s="205"/>
      <c r="R189" s="206">
        <f>SUM(R190:R191)</f>
        <v>0</v>
      </c>
      <c r="S189" s="205"/>
      <c r="T189" s="207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82</v>
      </c>
      <c r="AT189" s="209" t="s">
        <v>74</v>
      </c>
      <c r="AU189" s="209" t="s">
        <v>80</v>
      </c>
      <c r="AY189" s="208" t="s">
        <v>119</v>
      </c>
      <c r="BK189" s="210">
        <f>SUM(BK190:BK191)</f>
        <v>0</v>
      </c>
    </row>
    <row r="190" s="2" customFormat="1" ht="24.15" customHeight="1">
      <c r="A190" s="39"/>
      <c r="B190" s="40"/>
      <c r="C190" s="213" t="s">
        <v>240</v>
      </c>
      <c r="D190" s="213" t="s">
        <v>122</v>
      </c>
      <c r="E190" s="214" t="s">
        <v>241</v>
      </c>
      <c r="F190" s="215" t="s">
        <v>242</v>
      </c>
      <c r="G190" s="216" t="s">
        <v>173</v>
      </c>
      <c r="H190" s="217">
        <v>1</v>
      </c>
      <c r="I190" s="218"/>
      <c r="J190" s="219">
        <f>ROUND(I190*H190,2)</f>
        <v>0</v>
      </c>
      <c r="K190" s="220"/>
      <c r="L190" s="45"/>
      <c r="M190" s="221" t="s">
        <v>1</v>
      </c>
      <c r="N190" s="222" t="s">
        <v>40</v>
      </c>
      <c r="O190" s="92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213</v>
      </c>
      <c r="AT190" s="225" t="s">
        <v>122</v>
      </c>
      <c r="AU190" s="225" t="s">
        <v>82</v>
      </c>
      <c r="AY190" s="18" t="s">
        <v>119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80</v>
      </c>
      <c r="BK190" s="226">
        <f>ROUND(I190*H190,2)</f>
        <v>0</v>
      </c>
      <c r="BL190" s="18" t="s">
        <v>213</v>
      </c>
      <c r="BM190" s="225" t="s">
        <v>243</v>
      </c>
    </row>
    <row r="191" s="2" customFormat="1">
      <c r="A191" s="39"/>
      <c r="B191" s="40"/>
      <c r="C191" s="41"/>
      <c r="D191" s="227" t="s">
        <v>128</v>
      </c>
      <c r="E191" s="41"/>
      <c r="F191" s="228" t="s">
        <v>242</v>
      </c>
      <c r="G191" s="41"/>
      <c r="H191" s="41"/>
      <c r="I191" s="229"/>
      <c r="J191" s="41"/>
      <c r="K191" s="41"/>
      <c r="L191" s="45"/>
      <c r="M191" s="230"/>
      <c r="N191" s="231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128</v>
      </c>
      <c r="AU191" s="18" t="s">
        <v>82</v>
      </c>
    </row>
    <row r="192" s="12" customFormat="1" ht="22.8" customHeight="1">
      <c r="A192" s="12"/>
      <c r="B192" s="197"/>
      <c r="C192" s="198"/>
      <c r="D192" s="199" t="s">
        <v>74</v>
      </c>
      <c r="E192" s="211" t="s">
        <v>244</v>
      </c>
      <c r="F192" s="211" t="s">
        <v>245</v>
      </c>
      <c r="G192" s="198"/>
      <c r="H192" s="198"/>
      <c r="I192" s="201"/>
      <c r="J192" s="212">
        <f>BK192</f>
        <v>0</v>
      </c>
      <c r="K192" s="198"/>
      <c r="L192" s="203"/>
      <c r="M192" s="204"/>
      <c r="N192" s="205"/>
      <c r="O192" s="205"/>
      <c r="P192" s="206">
        <f>SUM(P193:P194)</f>
        <v>0</v>
      </c>
      <c r="Q192" s="205"/>
      <c r="R192" s="206">
        <f>SUM(R193:R194)</f>
        <v>0</v>
      </c>
      <c r="S192" s="205"/>
      <c r="T192" s="207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82</v>
      </c>
      <c r="AT192" s="209" t="s">
        <v>74</v>
      </c>
      <c r="AU192" s="209" t="s">
        <v>80</v>
      </c>
      <c r="AY192" s="208" t="s">
        <v>119</v>
      </c>
      <c r="BK192" s="210">
        <f>SUM(BK193:BK194)</f>
        <v>0</v>
      </c>
    </row>
    <row r="193" s="2" customFormat="1" ht="16.5" customHeight="1">
      <c r="A193" s="39"/>
      <c r="B193" s="40"/>
      <c r="C193" s="213" t="s">
        <v>7</v>
      </c>
      <c r="D193" s="213" t="s">
        <v>122</v>
      </c>
      <c r="E193" s="214" t="s">
        <v>246</v>
      </c>
      <c r="F193" s="215" t="s">
        <v>247</v>
      </c>
      <c r="G193" s="216" t="s">
        <v>173</v>
      </c>
      <c r="H193" s="217">
        <v>1</v>
      </c>
      <c r="I193" s="218"/>
      <c r="J193" s="219">
        <f>ROUND(I193*H193,2)</f>
        <v>0</v>
      </c>
      <c r="K193" s="220"/>
      <c r="L193" s="45"/>
      <c r="M193" s="221" t="s">
        <v>1</v>
      </c>
      <c r="N193" s="222" t="s">
        <v>40</v>
      </c>
      <c r="O193" s="92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213</v>
      </c>
      <c r="AT193" s="225" t="s">
        <v>122</v>
      </c>
      <c r="AU193" s="225" t="s">
        <v>82</v>
      </c>
      <c r="AY193" s="18" t="s">
        <v>119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80</v>
      </c>
      <c r="BK193" s="226">
        <f>ROUND(I193*H193,2)</f>
        <v>0</v>
      </c>
      <c r="BL193" s="18" t="s">
        <v>213</v>
      </c>
      <c r="BM193" s="225" t="s">
        <v>248</v>
      </c>
    </row>
    <row r="194" s="2" customFormat="1">
      <c r="A194" s="39"/>
      <c r="B194" s="40"/>
      <c r="C194" s="41"/>
      <c r="D194" s="227" t="s">
        <v>128</v>
      </c>
      <c r="E194" s="41"/>
      <c r="F194" s="228" t="s">
        <v>247</v>
      </c>
      <c r="G194" s="41"/>
      <c r="H194" s="41"/>
      <c r="I194" s="229"/>
      <c r="J194" s="41"/>
      <c r="K194" s="41"/>
      <c r="L194" s="45"/>
      <c r="M194" s="230"/>
      <c r="N194" s="231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128</v>
      </c>
      <c r="AU194" s="18" t="s">
        <v>82</v>
      </c>
    </row>
    <row r="195" s="12" customFormat="1" ht="22.8" customHeight="1">
      <c r="A195" s="12"/>
      <c r="B195" s="197"/>
      <c r="C195" s="198"/>
      <c r="D195" s="199" t="s">
        <v>74</v>
      </c>
      <c r="E195" s="211" t="s">
        <v>249</v>
      </c>
      <c r="F195" s="211" t="s">
        <v>250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SUM(P196:P210)</f>
        <v>0</v>
      </c>
      <c r="Q195" s="205"/>
      <c r="R195" s="206">
        <f>SUM(R196:R210)</f>
        <v>0.1364851</v>
      </c>
      <c r="S195" s="205"/>
      <c r="T195" s="207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82</v>
      </c>
      <c r="AT195" s="209" t="s">
        <v>74</v>
      </c>
      <c r="AU195" s="209" t="s">
        <v>80</v>
      </c>
      <c r="AY195" s="208" t="s">
        <v>119</v>
      </c>
      <c r="BK195" s="210">
        <f>SUM(BK196:BK210)</f>
        <v>0</v>
      </c>
    </row>
    <row r="196" s="2" customFormat="1" ht="16.5" customHeight="1">
      <c r="A196" s="39"/>
      <c r="B196" s="40"/>
      <c r="C196" s="213" t="s">
        <v>251</v>
      </c>
      <c r="D196" s="213" t="s">
        <v>122</v>
      </c>
      <c r="E196" s="214" t="s">
        <v>252</v>
      </c>
      <c r="F196" s="215" t="s">
        <v>253</v>
      </c>
      <c r="G196" s="216" t="s">
        <v>125</v>
      </c>
      <c r="H196" s="217">
        <v>1</v>
      </c>
      <c r="I196" s="218"/>
      <c r="J196" s="219">
        <f>ROUND(I196*H196,2)</f>
        <v>0</v>
      </c>
      <c r="K196" s="220"/>
      <c r="L196" s="45"/>
      <c r="M196" s="221" t="s">
        <v>1</v>
      </c>
      <c r="N196" s="222" t="s">
        <v>40</v>
      </c>
      <c r="O196" s="92"/>
      <c r="P196" s="223">
        <f>O196*H196</f>
        <v>0</v>
      </c>
      <c r="Q196" s="223">
        <v>0.00010000000000000001</v>
      </c>
      <c r="R196" s="223">
        <f>Q196*H196</f>
        <v>0.00010000000000000001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213</v>
      </c>
      <c r="AT196" s="225" t="s">
        <v>122</v>
      </c>
      <c r="AU196" s="225" t="s">
        <v>82</v>
      </c>
      <c r="AY196" s="18" t="s">
        <v>119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80</v>
      </c>
      <c r="BK196" s="226">
        <f>ROUND(I196*H196,2)</f>
        <v>0</v>
      </c>
      <c r="BL196" s="18" t="s">
        <v>213</v>
      </c>
      <c r="BM196" s="225" t="s">
        <v>254</v>
      </c>
    </row>
    <row r="197" s="2" customFormat="1">
      <c r="A197" s="39"/>
      <c r="B197" s="40"/>
      <c r="C197" s="41"/>
      <c r="D197" s="227" t="s">
        <v>128</v>
      </c>
      <c r="E197" s="41"/>
      <c r="F197" s="228" t="s">
        <v>255</v>
      </c>
      <c r="G197" s="41"/>
      <c r="H197" s="41"/>
      <c r="I197" s="229"/>
      <c r="J197" s="41"/>
      <c r="K197" s="41"/>
      <c r="L197" s="45"/>
      <c r="M197" s="230"/>
      <c r="N197" s="231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128</v>
      </c>
      <c r="AU197" s="18" t="s">
        <v>82</v>
      </c>
    </row>
    <row r="198" s="13" customFormat="1">
      <c r="A198" s="13"/>
      <c r="B198" s="232"/>
      <c r="C198" s="233"/>
      <c r="D198" s="227" t="s">
        <v>130</v>
      </c>
      <c r="E198" s="234" t="s">
        <v>1</v>
      </c>
      <c r="F198" s="235" t="s">
        <v>256</v>
      </c>
      <c r="G198" s="233"/>
      <c r="H198" s="236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130</v>
      </c>
      <c r="AU198" s="242" t="s">
        <v>82</v>
      </c>
      <c r="AV198" s="13" t="s">
        <v>82</v>
      </c>
      <c r="AW198" s="13" t="s">
        <v>32</v>
      </c>
      <c r="AX198" s="13" t="s">
        <v>75</v>
      </c>
      <c r="AY198" s="242" t="s">
        <v>119</v>
      </c>
    </row>
    <row r="199" s="14" customFormat="1">
      <c r="A199" s="14"/>
      <c r="B199" s="243"/>
      <c r="C199" s="244"/>
      <c r="D199" s="227" t="s">
        <v>130</v>
      </c>
      <c r="E199" s="245" t="s">
        <v>1</v>
      </c>
      <c r="F199" s="246" t="s">
        <v>138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130</v>
      </c>
      <c r="AU199" s="253" t="s">
        <v>82</v>
      </c>
      <c r="AV199" s="14" t="s">
        <v>126</v>
      </c>
      <c r="AW199" s="14" t="s">
        <v>32</v>
      </c>
      <c r="AX199" s="14" t="s">
        <v>80</v>
      </c>
      <c r="AY199" s="253" t="s">
        <v>119</v>
      </c>
    </row>
    <row r="200" s="2" customFormat="1" ht="24.15" customHeight="1">
      <c r="A200" s="39"/>
      <c r="B200" s="40"/>
      <c r="C200" s="213" t="s">
        <v>257</v>
      </c>
      <c r="D200" s="213" t="s">
        <v>122</v>
      </c>
      <c r="E200" s="214" t="s">
        <v>258</v>
      </c>
      <c r="F200" s="215" t="s">
        <v>259</v>
      </c>
      <c r="G200" s="216" t="s">
        <v>134</v>
      </c>
      <c r="H200" s="217">
        <v>7.3099999999999996</v>
      </c>
      <c r="I200" s="218"/>
      <c r="J200" s="219">
        <f>ROUND(I200*H200,2)</f>
        <v>0</v>
      </c>
      <c r="K200" s="220"/>
      <c r="L200" s="45"/>
      <c r="M200" s="221" t="s">
        <v>1</v>
      </c>
      <c r="N200" s="222" t="s">
        <v>40</v>
      </c>
      <c r="O200" s="92"/>
      <c r="P200" s="223">
        <f>O200*H200</f>
        <v>0</v>
      </c>
      <c r="Q200" s="223">
        <v>1.0000000000000001E-05</v>
      </c>
      <c r="R200" s="223">
        <f>Q200*H200</f>
        <v>7.3100000000000001E-05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213</v>
      </c>
      <c r="AT200" s="225" t="s">
        <v>122</v>
      </c>
      <c r="AU200" s="225" t="s">
        <v>82</v>
      </c>
      <c r="AY200" s="18" t="s">
        <v>119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80</v>
      </c>
      <c r="BK200" s="226">
        <f>ROUND(I200*H200,2)</f>
        <v>0</v>
      </c>
      <c r="BL200" s="18" t="s">
        <v>213</v>
      </c>
      <c r="BM200" s="225" t="s">
        <v>260</v>
      </c>
    </row>
    <row r="201" s="2" customFormat="1">
      <c r="A201" s="39"/>
      <c r="B201" s="40"/>
      <c r="C201" s="41"/>
      <c r="D201" s="227" t="s">
        <v>128</v>
      </c>
      <c r="E201" s="41"/>
      <c r="F201" s="228" t="s">
        <v>261</v>
      </c>
      <c r="G201" s="41"/>
      <c r="H201" s="41"/>
      <c r="I201" s="229"/>
      <c r="J201" s="41"/>
      <c r="K201" s="41"/>
      <c r="L201" s="45"/>
      <c r="M201" s="230"/>
      <c r="N201" s="231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128</v>
      </c>
      <c r="AU201" s="18" t="s">
        <v>82</v>
      </c>
    </row>
    <row r="202" s="2" customFormat="1" ht="33" customHeight="1">
      <c r="A202" s="39"/>
      <c r="B202" s="40"/>
      <c r="C202" s="213" t="s">
        <v>262</v>
      </c>
      <c r="D202" s="213" t="s">
        <v>122</v>
      </c>
      <c r="E202" s="214" t="s">
        <v>263</v>
      </c>
      <c r="F202" s="215" t="s">
        <v>264</v>
      </c>
      <c r="G202" s="216" t="s">
        <v>125</v>
      </c>
      <c r="H202" s="217">
        <v>44</v>
      </c>
      <c r="I202" s="218"/>
      <c r="J202" s="219">
        <f>ROUND(I202*H202,2)</f>
        <v>0</v>
      </c>
      <c r="K202" s="220"/>
      <c r="L202" s="45"/>
      <c r="M202" s="221" t="s">
        <v>1</v>
      </c>
      <c r="N202" s="222" t="s">
        <v>40</v>
      </c>
      <c r="O202" s="92"/>
      <c r="P202" s="223">
        <f>O202*H202</f>
        <v>0</v>
      </c>
      <c r="Q202" s="223">
        <v>0.00125</v>
      </c>
      <c r="R202" s="223">
        <f>Q202*H202</f>
        <v>0.055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213</v>
      </c>
      <c r="AT202" s="225" t="s">
        <v>122</v>
      </c>
      <c r="AU202" s="225" t="s">
        <v>82</v>
      </c>
      <c r="AY202" s="18" t="s">
        <v>119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213</v>
      </c>
      <c r="BM202" s="225" t="s">
        <v>265</v>
      </c>
    </row>
    <row r="203" s="2" customFormat="1">
      <c r="A203" s="39"/>
      <c r="B203" s="40"/>
      <c r="C203" s="41"/>
      <c r="D203" s="227" t="s">
        <v>128</v>
      </c>
      <c r="E203" s="41"/>
      <c r="F203" s="228" t="s">
        <v>266</v>
      </c>
      <c r="G203" s="41"/>
      <c r="H203" s="41"/>
      <c r="I203" s="229"/>
      <c r="J203" s="41"/>
      <c r="K203" s="41"/>
      <c r="L203" s="45"/>
      <c r="M203" s="230"/>
      <c r="N203" s="231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128</v>
      </c>
      <c r="AU203" s="18" t="s">
        <v>82</v>
      </c>
    </row>
    <row r="204" s="2" customFormat="1" ht="24.15" customHeight="1">
      <c r="A204" s="39"/>
      <c r="B204" s="40"/>
      <c r="C204" s="254" t="s">
        <v>267</v>
      </c>
      <c r="D204" s="254" t="s">
        <v>268</v>
      </c>
      <c r="E204" s="255" t="s">
        <v>269</v>
      </c>
      <c r="F204" s="256" t="s">
        <v>270</v>
      </c>
      <c r="G204" s="257" t="s">
        <v>125</v>
      </c>
      <c r="H204" s="258">
        <v>46.200000000000003</v>
      </c>
      <c r="I204" s="259"/>
      <c r="J204" s="260">
        <f>ROUND(I204*H204,2)</f>
        <v>0</v>
      </c>
      <c r="K204" s="261"/>
      <c r="L204" s="262"/>
      <c r="M204" s="263" t="s">
        <v>1</v>
      </c>
      <c r="N204" s="264" t="s">
        <v>40</v>
      </c>
      <c r="O204" s="92"/>
      <c r="P204" s="223">
        <f>O204*H204</f>
        <v>0</v>
      </c>
      <c r="Q204" s="223">
        <v>0.0017600000000000001</v>
      </c>
      <c r="R204" s="223">
        <f>Q204*H204</f>
        <v>0.081312000000000009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271</v>
      </c>
      <c r="AT204" s="225" t="s">
        <v>268</v>
      </c>
      <c r="AU204" s="225" t="s">
        <v>82</v>
      </c>
      <c r="AY204" s="18" t="s">
        <v>119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213</v>
      </c>
      <c r="BM204" s="225" t="s">
        <v>272</v>
      </c>
    </row>
    <row r="205" s="2" customFormat="1">
      <c r="A205" s="39"/>
      <c r="B205" s="40"/>
      <c r="C205" s="41"/>
      <c r="D205" s="227" t="s">
        <v>128</v>
      </c>
      <c r="E205" s="41"/>
      <c r="F205" s="228" t="s">
        <v>270</v>
      </c>
      <c r="G205" s="41"/>
      <c r="H205" s="41"/>
      <c r="I205" s="229"/>
      <c r="J205" s="41"/>
      <c r="K205" s="41"/>
      <c r="L205" s="45"/>
      <c r="M205" s="230"/>
      <c r="N205" s="231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128</v>
      </c>
      <c r="AU205" s="18" t="s">
        <v>82</v>
      </c>
    </row>
    <row r="206" s="13" customFormat="1">
      <c r="A206" s="13"/>
      <c r="B206" s="232"/>
      <c r="C206" s="233"/>
      <c r="D206" s="227" t="s">
        <v>130</v>
      </c>
      <c r="E206" s="234" t="s">
        <v>1</v>
      </c>
      <c r="F206" s="235" t="s">
        <v>273</v>
      </c>
      <c r="G206" s="233"/>
      <c r="H206" s="236">
        <v>44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130</v>
      </c>
      <c r="AU206" s="242" t="s">
        <v>82</v>
      </c>
      <c r="AV206" s="13" t="s">
        <v>82</v>
      </c>
      <c r="AW206" s="13" t="s">
        <v>32</v>
      </c>
      <c r="AX206" s="13" t="s">
        <v>75</v>
      </c>
      <c r="AY206" s="242" t="s">
        <v>119</v>
      </c>
    </row>
    <row r="207" s="14" customFormat="1">
      <c r="A207" s="14"/>
      <c r="B207" s="243"/>
      <c r="C207" s="244"/>
      <c r="D207" s="227" t="s">
        <v>130</v>
      </c>
      <c r="E207" s="245" t="s">
        <v>1</v>
      </c>
      <c r="F207" s="246" t="s">
        <v>138</v>
      </c>
      <c r="G207" s="244"/>
      <c r="H207" s="247">
        <v>44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130</v>
      </c>
      <c r="AU207" s="253" t="s">
        <v>82</v>
      </c>
      <c r="AV207" s="14" t="s">
        <v>126</v>
      </c>
      <c r="AW207" s="14" t="s">
        <v>32</v>
      </c>
      <c r="AX207" s="14" t="s">
        <v>80</v>
      </c>
      <c r="AY207" s="253" t="s">
        <v>119</v>
      </c>
    </row>
    <row r="208" s="13" customFormat="1">
      <c r="A208" s="13"/>
      <c r="B208" s="232"/>
      <c r="C208" s="233"/>
      <c r="D208" s="227" t="s">
        <v>130</v>
      </c>
      <c r="E208" s="233"/>
      <c r="F208" s="235" t="s">
        <v>274</v>
      </c>
      <c r="G208" s="233"/>
      <c r="H208" s="236">
        <v>46.200000000000003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130</v>
      </c>
      <c r="AU208" s="242" t="s">
        <v>82</v>
      </c>
      <c r="AV208" s="13" t="s">
        <v>82</v>
      </c>
      <c r="AW208" s="13" t="s">
        <v>4</v>
      </c>
      <c r="AX208" s="13" t="s">
        <v>80</v>
      </c>
      <c r="AY208" s="242" t="s">
        <v>119</v>
      </c>
    </row>
    <row r="209" s="2" customFormat="1" ht="24.15" customHeight="1">
      <c r="A209" s="39"/>
      <c r="B209" s="40"/>
      <c r="C209" s="213" t="s">
        <v>275</v>
      </c>
      <c r="D209" s="213" t="s">
        <v>122</v>
      </c>
      <c r="E209" s="214" t="s">
        <v>276</v>
      </c>
      <c r="F209" s="215" t="s">
        <v>277</v>
      </c>
      <c r="G209" s="216" t="s">
        <v>278</v>
      </c>
      <c r="H209" s="265"/>
      <c r="I209" s="218"/>
      <c r="J209" s="219">
        <f>ROUND(I209*H209,2)</f>
        <v>0</v>
      </c>
      <c r="K209" s="220"/>
      <c r="L209" s="45"/>
      <c r="M209" s="221" t="s">
        <v>1</v>
      </c>
      <c r="N209" s="222" t="s">
        <v>40</v>
      </c>
      <c r="O209" s="92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213</v>
      </c>
      <c r="AT209" s="225" t="s">
        <v>122</v>
      </c>
      <c r="AU209" s="225" t="s">
        <v>82</v>
      </c>
      <c r="AY209" s="18" t="s">
        <v>119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80</v>
      </c>
      <c r="BK209" s="226">
        <f>ROUND(I209*H209,2)</f>
        <v>0</v>
      </c>
      <c r="BL209" s="18" t="s">
        <v>213</v>
      </c>
      <c r="BM209" s="225" t="s">
        <v>279</v>
      </c>
    </row>
    <row r="210" s="2" customFormat="1">
      <c r="A210" s="39"/>
      <c r="B210" s="40"/>
      <c r="C210" s="41"/>
      <c r="D210" s="227" t="s">
        <v>128</v>
      </c>
      <c r="E210" s="41"/>
      <c r="F210" s="228" t="s">
        <v>280</v>
      </c>
      <c r="G210" s="41"/>
      <c r="H210" s="41"/>
      <c r="I210" s="229"/>
      <c r="J210" s="41"/>
      <c r="K210" s="41"/>
      <c r="L210" s="45"/>
      <c r="M210" s="230"/>
      <c r="N210" s="231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128</v>
      </c>
      <c r="AU210" s="18" t="s">
        <v>82</v>
      </c>
    </row>
    <row r="211" s="12" customFormat="1" ht="22.8" customHeight="1">
      <c r="A211" s="12"/>
      <c r="B211" s="197"/>
      <c r="C211" s="198"/>
      <c r="D211" s="199" t="s">
        <v>74</v>
      </c>
      <c r="E211" s="211" t="s">
        <v>281</v>
      </c>
      <c r="F211" s="211" t="s">
        <v>282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SUM(P212:P243)</f>
        <v>0</v>
      </c>
      <c r="Q211" s="205"/>
      <c r="R211" s="206">
        <f>SUM(R212:R243)</f>
        <v>0.95918856000000008</v>
      </c>
      <c r="S211" s="205"/>
      <c r="T211" s="207">
        <f>SUM(T212:T243)</f>
        <v>0.13894000000000001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82</v>
      </c>
      <c r="AT211" s="209" t="s">
        <v>74</v>
      </c>
      <c r="AU211" s="209" t="s">
        <v>80</v>
      </c>
      <c r="AY211" s="208" t="s">
        <v>119</v>
      </c>
      <c r="BK211" s="210">
        <f>SUM(BK212:BK243)</f>
        <v>0</v>
      </c>
    </row>
    <row r="212" s="2" customFormat="1" ht="24.15" customHeight="1">
      <c r="A212" s="39"/>
      <c r="B212" s="40"/>
      <c r="C212" s="213" t="s">
        <v>283</v>
      </c>
      <c r="D212" s="213" t="s">
        <v>122</v>
      </c>
      <c r="E212" s="214" t="s">
        <v>284</v>
      </c>
      <c r="F212" s="215" t="s">
        <v>285</v>
      </c>
      <c r="G212" s="216" t="s">
        <v>125</v>
      </c>
      <c r="H212" s="217">
        <v>52.084000000000003</v>
      </c>
      <c r="I212" s="218"/>
      <c r="J212" s="219">
        <f>ROUND(I212*H212,2)</f>
        <v>0</v>
      </c>
      <c r="K212" s="220"/>
      <c r="L212" s="45"/>
      <c r="M212" s="221" t="s">
        <v>1</v>
      </c>
      <c r="N212" s="222" t="s">
        <v>40</v>
      </c>
      <c r="O212" s="92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213</v>
      </c>
      <c r="AT212" s="225" t="s">
        <v>122</v>
      </c>
      <c r="AU212" s="225" t="s">
        <v>82</v>
      </c>
      <c r="AY212" s="18" t="s">
        <v>119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80</v>
      </c>
      <c r="BK212" s="226">
        <f>ROUND(I212*H212,2)</f>
        <v>0</v>
      </c>
      <c r="BL212" s="18" t="s">
        <v>213</v>
      </c>
      <c r="BM212" s="225" t="s">
        <v>286</v>
      </c>
    </row>
    <row r="213" s="2" customFormat="1">
      <c r="A213" s="39"/>
      <c r="B213" s="40"/>
      <c r="C213" s="41"/>
      <c r="D213" s="227" t="s">
        <v>128</v>
      </c>
      <c r="E213" s="41"/>
      <c r="F213" s="228" t="s">
        <v>287</v>
      </c>
      <c r="G213" s="41"/>
      <c r="H213" s="41"/>
      <c r="I213" s="229"/>
      <c r="J213" s="41"/>
      <c r="K213" s="41"/>
      <c r="L213" s="45"/>
      <c r="M213" s="230"/>
      <c r="N213" s="231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128</v>
      </c>
      <c r="AU213" s="18" t="s">
        <v>82</v>
      </c>
    </row>
    <row r="214" s="2" customFormat="1" ht="16.5" customHeight="1">
      <c r="A214" s="39"/>
      <c r="B214" s="40"/>
      <c r="C214" s="213" t="s">
        <v>288</v>
      </c>
      <c r="D214" s="213" t="s">
        <v>122</v>
      </c>
      <c r="E214" s="214" t="s">
        <v>289</v>
      </c>
      <c r="F214" s="215" t="s">
        <v>290</v>
      </c>
      <c r="G214" s="216" t="s">
        <v>125</v>
      </c>
      <c r="H214" s="217">
        <v>52.084000000000003</v>
      </c>
      <c r="I214" s="218"/>
      <c r="J214" s="219">
        <f>ROUND(I214*H214,2)</f>
        <v>0</v>
      </c>
      <c r="K214" s="220"/>
      <c r="L214" s="45"/>
      <c r="M214" s="221" t="s">
        <v>1</v>
      </c>
      <c r="N214" s="222" t="s">
        <v>40</v>
      </c>
      <c r="O214" s="92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213</v>
      </c>
      <c r="AT214" s="225" t="s">
        <v>122</v>
      </c>
      <c r="AU214" s="225" t="s">
        <v>82</v>
      </c>
      <c r="AY214" s="18" t="s">
        <v>119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80</v>
      </c>
      <c r="BK214" s="226">
        <f>ROUND(I214*H214,2)</f>
        <v>0</v>
      </c>
      <c r="BL214" s="18" t="s">
        <v>213</v>
      </c>
      <c r="BM214" s="225" t="s">
        <v>291</v>
      </c>
    </row>
    <row r="215" s="2" customFormat="1">
      <c r="A215" s="39"/>
      <c r="B215" s="40"/>
      <c r="C215" s="41"/>
      <c r="D215" s="227" t="s">
        <v>128</v>
      </c>
      <c r="E215" s="41"/>
      <c r="F215" s="228" t="s">
        <v>292</v>
      </c>
      <c r="G215" s="41"/>
      <c r="H215" s="41"/>
      <c r="I215" s="229"/>
      <c r="J215" s="41"/>
      <c r="K215" s="41"/>
      <c r="L215" s="45"/>
      <c r="M215" s="230"/>
      <c r="N215" s="231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128</v>
      </c>
      <c r="AU215" s="18" t="s">
        <v>82</v>
      </c>
    </row>
    <row r="216" s="2" customFormat="1" ht="24.15" customHeight="1">
      <c r="A216" s="39"/>
      <c r="B216" s="40"/>
      <c r="C216" s="213" t="s">
        <v>293</v>
      </c>
      <c r="D216" s="213" t="s">
        <v>122</v>
      </c>
      <c r="E216" s="214" t="s">
        <v>294</v>
      </c>
      <c r="F216" s="215" t="s">
        <v>295</v>
      </c>
      <c r="G216" s="216" t="s">
        <v>125</v>
      </c>
      <c r="H216" s="217">
        <v>52.084000000000003</v>
      </c>
      <c r="I216" s="218"/>
      <c r="J216" s="219">
        <f>ROUND(I216*H216,2)</f>
        <v>0</v>
      </c>
      <c r="K216" s="220"/>
      <c r="L216" s="45"/>
      <c r="M216" s="221" t="s">
        <v>1</v>
      </c>
      <c r="N216" s="222" t="s">
        <v>40</v>
      </c>
      <c r="O216" s="92"/>
      <c r="P216" s="223">
        <f>O216*H216</f>
        <v>0</v>
      </c>
      <c r="Q216" s="223">
        <v>3.0000000000000001E-05</v>
      </c>
      <c r="R216" s="223">
        <f>Q216*H216</f>
        <v>0.0015625200000000002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213</v>
      </c>
      <c r="AT216" s="225" t="s">
        <v>122</v>
      </c>
      <c r="AU216" s="225" t="s">
        <v>82</v>
      </c>
      <c r="AY216" s="18" t="s">
        <v>119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213</v>
      </c>
      <c r="BM216" s="225" t="s">
        <v>296</v>
      </c>
    </row>
    <row r="217" s="2" customFormat="1">
      <c r="A217" s="39"/>
      <c r="B217" s="40"/>
      <c r="C217" s="41"/>
      <c r="D217" s="227" t="s">
        <v>128</v>
      </c>
      <c r="E217" s="41"/>
      <c r="F217" s="228" t="s">
        <v>297</v>
      </c>
      <c r="G217" s="41"/>
      <c r="H217" s="41"/>
      <c r="I217" s="229"/>
      <c r="J217" s="41"/>
      <c r="K217" s="41"/>
      <c r="L217" s="45"/>
      <c r="M217" s="230"/>
      <c r="N217" s="231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128</v>
      </c>
      <c r="AU217" s="18" t="s">
        <v>82</v>
      </c>
    </row>
    <row r="218" s="2" customFormat="1" ht="37.8" customHeight="1">
      <c r="A218" s="39"/>
      <c r="B218" s="40"/>
      <c r="C218" s="213" t="s">
        <v>298</v>
      </c>
      <c r="D218" s="213" t="s">
        <v>122</v>
      </c>
      <c r="E218" s="214" t="s">
        <v>299</v>
      </c>
      <c r="F218" s="215" t="s">
        <v>300</v>
      </c>
      <c r="G218" s="216" t="s">
        <v>125</v>
      </c>
      <c r="H218" s="217">
        <v>52.084000000000003</v>
      </c>
      <c r="I218" s="218"/>
      <c r="J218" s="219">
        <f>ROUND(I218*H218,2)</f>
        <v>0</v>
      </c>
      <c r="K218" s="220"/>
      <c r="L218" s="45"/>
      <c r="M218" s="221" t="s">
        <v>1</v>
      </c>
      <c r="N218" s="222" t="s">
        <v>40</v>
      </c>
      <c r="O218" s="92"/>
      <c r="P218" s="223">
        <f>O218*H218</f>
        <v>0</v>
      </c>
      <c r="Q218" s="223">
        <v>0.014999999999999999</v>
      </c>
      <c r="R218" s="223">
        <f>Q218*H218</f>
        <v>0.78126000000000007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213</v>
      </c>
      <c r="AT218" s="225" t="s">
        <v>122</v>
      </c>
      <c r="AU218" s="225" t="s">
        <v>82</v>
      </c>
      <c r="AY218" s="18" t="s">
        <v>119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80</v>
      </c>
      <c r="BK218" s="226">
        <f>ROUND(I218*H218,2)</f>
        <v>0</v>
      </c>
      <c r="BL218" s="18" t="s">
        <v>213</v>
      </c>
      <c r="BM218" s="225" t="s">
        <v>301</v>
      </c>
    </row>
    <row r="219" s="2" customFormat="1">
      <c r="A219" s="39"/>
      <c r="B219" s="40"/>
      <c r="C219" s="41"/>
      <c r="D219" s="227" t="s">
        <v>128</v>
      </c>
      <c r="E219" s="41"/>
      <c r="F219" s="228" t="s">
        <v>302</v>
      </c>
      <c r="G219" s="41"/>
      <c r="H219" s="41"/>
      <c r="I219" s="229"/>
      <c r="J219" s="41"/>
      <c r="K219" s="41"/>
      <c r="L219" s="45"/>
      <c r="M219" s="230"/>
      <c r="N219" s="231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128</v>
      </c>
      <c r="AU219" s="18" t="s">
        <v>82</v>
      </c>
    </row>
    <row r="220" s="2" customFormat="1" ht="24.15" customHeight="1">
      <c r="A220" s="39"/>
      <c r="B220" s="40"/>
      <c r="C220" s="213" t="s">
        <v>303</v>
      </c>
      <c r="D220" s="213" t="s">
        <v>122</v>
      </c>
      <c r="E220" s="214" t="s">
        <v>304</v>
      </c>
      <c r="F220" s="215" t="s">
        <v>305</v>
      </c>
      <c r="G220" s="216" t="s">
        <v>125</v>
      </c>
      <c r="H220" s="217">
        <v>52.084000000000003</v>
      </c>
      <c r="I220" s="218"/>
      <c r="J220" s="219">
        <f>ROUND(I220*H220,2)</f>
        <v>0</v>
      </c>
      <c r="K220" s="220"/>
      <c r="L220" s="45"/>
      <c r="M220" s="221" t="s">
        <v>1</v>
      </c>
      <c r="N220" s="222" t="s">
        <v>40</v>
      </c>
      <c r="O220" s="92"/>
      <c r="P220" s="223">
        <f>O220*H220</f>
        <v>0</v>
      </c>
      <c r="Q220" s="223">
        <v>0</v>
      </c>
      <c r="R220" s="223">
        <f>Q220*H220</f>
        <v>0</v>
      </c>
      <c r="S220" s="223">
        <v>0.0025000000000000001</v>
      </c>
      <c r="T220" s="224">
        <f>S220*H220</f>
        <v>0.13021000000000002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213</v>
      </c>
      <c r="AT220" s="225" t="s">
        <v>122</v>
      </c>
      <c r="AU220" s="225" t="s">
        <v>82</v>
      </c>
      <c r="AY220" s="18" t="s">
        <v>119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213</v>
      </c>
      <c r="BM220" s="225" t="s">
        <v>306</v>
      </c>
    </row>
    <row r="221" s="2" customFormat="1">
      <c r="A221" s="39"/>
      <c r="B221" s="40"/>
      <c r="C221" s="41"/>
      <c r="D221" s="227" t="s">
        <v>128</v>
      </c>
      <c r="E221" s="41"/>
      <c r="F221" s="228" t="s">
        <v>307</v>
      </c>
      <c r="G221" s="41"/>
      <c r="H221" s="41"/>
      <c r="I221" s="229"/>
      <c r="J221" s="41"/>
      <c r="K221" s="41"/>
      <c r="L221" s="45"/>
      <c r="M221" s="230"/>
      <c r="N221" s="231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128</v>
      </c>
      <c r="AU221" s="18" t="s">
        <v>82</v>
      </c>
    </row>
    <row r="222" s="13" customFormat="1">
      <c r="A222" s="13"/>
      <c r="B222" s="232"/>
      <c r="C222" s="233"/>
      <c r="D222" s="227" t="s">
        <v>130</v>
      </c>
      <c r="E222" s="234" t="s">
        <v>1</v>
      </c>
      <c r="F222" s="235" t="s">
        <v>308</v>
      </c>
      <c r="G222" s="233"/>
      <c r="H222" s="236">
        <v>52.084000000000003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130</v>
      </c>
      <c r="AU222" s="242" t="s">
        <v>82</v>
      </c>
      <c r="AV222" s="13" t="s">
        <v>82</v>
      </c>
      <c r="AW222" s="13" t="s">
        <v>32</v>
      </c>
      <c r="AX222" s="13" t="s">
        <v>75</v>
      </c>
      <c r="AY222" s="242" t="s">
        <v>119</v>
      </c>
    </row>
    <row r="223" s="14" customFormat="1">
      <c r="A223" s="14"/>
      <c r="B223" s="243"/>
      <c r="C223" s="244"/>
      <c r="D223" s="227" t="s">
        <v>130</v>
      </c>
      <c r="E223" s="245" t="s">
        <v>1</v>
      </c>
      <c r="F223" s="246" t="s">
        <v>138</v>
      </c>
      <c r="G223" s="244"/>
      <c r="H223" s="247">
        <v>52.084000000000003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130</v>
      </c>
      <c r="AU223" s="253" t="s">
        <v>82</v>
      </c>
      <c r="AV223" s="14" t="s">
        <v>126</v>
      </c>
      <c r="AW223" s="14" t="s">
        <v>32</v>
      </c>
      <c r="AX223" s="14" t="s">
        <v>80</v>
      </c>
      <c r="AY223" s="253" t="s">
        <v>119</v>
      </c>
    </row>
    <row r="224" s="2" customFormat="1" ht="16.5" customHeight="1">
      <c r="A224" s="39"/>
      <c r="B224" s="40"/>
      <c r="C224" s="213" t="s">
        <v>271</v>
      </c>
      <c r="D224" s="213" t="s">
        <v>122</v>
      </c>
      <c r="E224" s="214" t="s">
        <v>309</v>
      </c>
      <c r="F224" s="215" t="s">
        <v>310</v>
      </c>
      <c r="G224" s="216" t="s">
        <v>125</v>
      </c>
      <c r="H224" s="217">
        <v>52.084000000000003</v>
      </c>
      <c r="I224" s="218"/>
      <c r="J224" s="219">
        <f>ROUND(I224*H224,2)</f>
        <v>0</v>
      </c>
      <c r="K224" s="220"/>
      <c r="L224" s="45"/>
      <c r="M224" s="221" t="s">
        <v>1</v>
      </c>
      <c r="N224" s="222" t="s">
        <v>40</v>
      </c>
      <c r="O224" s="92"/>
      <c r="P224" s="223">
        <f>O224*H224</f>
        <v>0</v>
      </c>
      <c r="Q224" s="223">
        <v>0.00029999999999999997</v>
      </c>
      <c r="R224" s="223">
        <f>Q224*H224</f>
        <v>0.015625199999999999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213</v>
      </c>
      <c r="AT224" s="225" t="s">
        <v>122</v>
      </c>
      <c r="AU224" s="225" t="s">
        <v>82</v>
      </c>
      <c r="AY224" s="18" t="s">
        <v>119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213</v>
      </c>
      <c r="BM224" s="225" t="s">
        <v>311</v>
      </c>
    </row>
    <row r="225" s="2" customFormat="1">
      <c r="A225" s="39"/>
      <c r="B225" s="40"/>
      <c r="C225" s="41"/>
      <c r="D225" s="227" t="s">
        <v>128</v>
      </c>
      <c r="E225" s="41"/>
      <c r="F225" s="228" t="s">
        <v>312</v>
      </c>
      <c r="G225" s="41"/>
      <c r="H225" s="41"/>
      <c r="I225" s="229"/>
      <c r="J225" s="41"/>
      <c r="K225" s="41"/>
      <c r="L225" s="45"/>
      <c r="M225" s="230"/>
      <c r="N225" s="231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128</v>
      </c>
      <c r="AU225" s="18" t="s">
        <v>82</v>
      </c>
    </row>
    <row r="226" s="2" customFormat="1" ht="16.5" customHeight="1">
      <c r="A226" s="39"/>
      <c r="B226" s="40"/>
      <c r="C226" s="254" t="s">
        <v>313</v>
      </c>
      <c r="D226" s="254" t="s">
        <v>268</v>
      </c>
      <c r="E226" s="255" t="s">
        <v>314</v>
      </c>
      <c r="F226" s="256" t="s">
        <v>315</v>
      </c>
      <c r="G226" s="257" t="s">
        <v>125</v>
      </c>
      <c r="H226" s="258">
        <v>57.292000000000002</v>
      </c>
      <c r="I226" s="259"/>
      <c r="J226" s="260">
        <f>ROUND(I226*H226,2)</f>
        <v>0</v>
      </c>
      <c r="K226" s="261"/>
      <c r="L226" s="262"/>
      <c r="M226" s="263" t="s">
        <v>1</v>
      </c>
      <c r="N226" s="264" t="s">
        <v>40</v>
      </c>
      <c r="O226" s="92"/>
      <c r="P226" s="223">
        <f>O226*H226</f>
        <v>0</v>
      </c>
      <c r="Q226" s="223">
        <v>0.00264</v>
      </c>
      <c r="R226" s="223">
        <f>Q226*H226</f>
        <v>0.15125088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271</v>
      </c>
      <c r="AT226" s="225" t="s">
        <v>268</v>
      </c>
      <c r="AU226" s="225" t="s">
        <v>82</v>
      </c>
      <c r="AY226" s="18" t="s">
        <v>119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213</v>
      </c>
      <c r="BM226" s="225" t="s">
        <v>316</v>
      </c>
    </row>
    <row r="227" s="2" customFormat="1">
      <c r="A227" s="39"/>
      <c r="B227" s="40"/>
      <c r="C227" s="41"/>
      <c r="D227" s="227" t="s">
        <v>128</v>
      </c>
      <c r="E227" s="41"/>
      <c r="F227" s="228" t="s">
        <v>315</v>
      </c>
      <c r="G227" s="41"/>
      <c r="H227" s="41"/>
      <c r="I227" s="229"/>
      <c r="J227" s="41"/>
      <c r="K227" s="41"/>
      <c r="L227" s="45"/>
      <c r="M227" s="230"/>
      <c r="N227" s="231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128</v>
      </c>
      <c r="AU227" s="18" t="s">
        <v>82</v>
      </c>
    </row>
    <row r="228" s="13" customFormat="1">
      <c r="A228" s="13"/>
      <c r="B228" s="232"/>
      <c r="C228" s="233"/>
      <c r="D228" s="227" t="s">
        <v>130</v>
      </c>
      <c r="E228" s="233"/>
      <c r="F228" s="235" t="s">
        <v>317</v>
      </c>
      <c r="G228" s="233"/>
      <c r="H228" s="236">
        <v>57.292000000000002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130</v>
      </c>
      <c r="AU228" s="242" t="s">
        <v>82</v>
      </c>
      <c r="AV228" s="13" t="s">
        <v>82</v>
      </c>
      <c r="AW228" s="13" t="s">
        <v>4</v>
      </c>
      <c r="AX228" s="13" t="s">
        <v>80</v>
      </c>
      <c r="AY228" s="242" t="s">
        <v>119</v>
      </c>
    </row>
    <row r="229" s="2" customFormat="1" ht="24.15" customHeight="1">
      <c r="A229" s="39"/>
      <c r="B229" s="40"/>
      <c r="C229" s="213" t="s">
        <v>318</v>
      </c>
      <c r="D229" s="213" t="s">
        <v>122</v>
      </c>
      <c r="E229" s="214" t="s">
        <v>319</v>
      </c>
      <c r="F229" s="215" t="s">
        <v>320</v>
      </c>
      <c r="G229" s="216" t="s">
        <v>134</v>
      </c>
      <c r="H229" s="217">
        <v>44.399999999999999</v>
      </c>
      <c r="I229" s="218"/>
      <c r="J229" s="219">
        <f>ROUND(I229*H229,2)</f>
        <v>0</v>
      </c>
      <c r="K229" s="220"/>
      <c r="L229" s="45"/>
      <c r="M229" s="221" t="s">
        <v>1</v>
      </c>
      <c r="N229" s="222" t="s">
        <v>40</v>
      </c>
      <c r="O229" s="92"/>
      <c r="P229" s="223">
        <f>O229*H229</f>
        <v>0</v>
      </c>
      <c r="Q229" s="223">
        <v>2.0000000000000002E-05</v>
      </c>
      <c r="R229" s="223">
        <f>Q229*H229</f>
        <v>0.00088800000000000001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213</v>
      </c>
      <c r="AT229" s="225" t="s">
        <v>122</v>
      </c>
      <c r="AU229" s="225" t="s">
        <v>82</v>
      </c>
      <c r="AY229" s="18" t="s">
        <v>119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80</v>
      </c>
      <c r="BK229" s="226">
        <f>ROUND(I229*H229,2)</f>
        <v>0</v>
      </c>
      <c r="BL229" s="18" t="s">
        <v>213</v>
      </c>
      <c r="BM229" s="225" t="s">
        <v>321</v>
      </c>
    </row>
    <row r="230" s="2" customFormat="1">
      <c r="A230" s="39"/>
      <c r="B230" s="40"/>
      <c r="C230" s="41"/>
      <c r="D230" s="227" t="s">
        <v>128</v>
      </c>
      <c r="E230" s="41"/>
      <c r="F230" s="228" t="s">
        <v>322</v>
      </c>
      <c r="G230" s="41"/>
      <c r="H230" s="41"/>
      <c r="I230" s="229"/>
      <c r="J230" s="41"/>
      <c r="K230" s="41"/>
      <c r="L230" s="45"/>
      <c r="M230" s="230"/>
      <c r="N230" s="231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128</v>
      </c>
      <c r="AU230" s="18" t="s">
        <v>82</v>
      </c>
    </row>
    <row r="231" s="13" customFormat="1">
      <c r="A231" s="13"/>
      <c r="B231" s="232"/>
      <c r="C231" s="233"/>
      <c r="D231" s="227" t="s">
        <v>130</v>
      </c>
      <c r="E231" s="234" t="s">
        <v>1</v>
      </c>
      <c r="F231" s="235" t="s">
        <v>323</v>
      </c>
      <c r="G231" s="233"/>
      <c r="H231" s="236">
        <v>44.399999999999999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130</v>
      </c>
      <c r="AU231" s="242" t="s">
        <v>82</v>
      </c>
      <c r="AV231" s="13" t="s">
        <v>82</v>
      </c>
      <c r="AW231" s="13" t="s">
        <v>32</v>
      </c>
      <c r="AX231" s="13" t="s">
        <v>75</v>
      </c>
      <c r="AY231" s="242" t="s">
        <v>119</v>
      </c>
    </row>
    <row r="232" s="14" customFormat="1">
      <c r="A232" s="14"/>
      <c r="B232" s="243"/>
      <c r="C232" s="244"/>
      <c r="D232" s="227" t="s">
        <v>130</v>
      </c>
      <c r="E232" s="245" t="s">
        <v>1</v>
      </c>
      <c r="F232" s="246" t="s">
        <v>138</v>
      </c>
      <c r="G232" s="244"/>
      <c r="H232" s="247">
        <v>44.399999999999999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130</v>
      </c>
      <c r="AU232" s="253" t="s">
        <v>82</v>
      </c>
      <c r="AV232" s="14" t="s">
        <v>126</v>
      </c>
      <c r="AW232" s="14" t="s">
        <v>32</v>
      </c>
      <c r="AX232" s="14" t="s">
        <v>80</v>
      </c>
      <c r="AY232" s="253" t="s">
        <v>119</v>
      </c>
    </row>
    <row r="233" s="2" customFormat="1" ht="21.75" customHeight="1">
      <c r="A233" s="39"/>
      <c r="B233" s="40"/>
      <c r="C233" s="213" t="s">
        <v>324</v>
      </c>
      <c r="D233" s="213" t="s">
        <v>122</v>
      </c>
      <c r="E233" s="214" t="s">
        <v>325</v>
      </c>
      <c r="F233" s="215" t="s">
        <v>326</v>
      </c>
      <c r="G233" s="216" t="s">
        <v>134</v>
      </c>
      <c r="H233" s="217">
        <v>29.100000000000001</v>
      </c>
      <c r="I233" s="218"/>
      <c r="J233" s="219">
        <f>ROUND(I233*H233,2)</f>
        <v>0</v>
      </c>
      <c r="K233" s="220"/>
      <c r="L233" s="45"/>
      <c r="M233" s="221" t="s">
        <v>1</v>
      </c>
      <c r="N233" s="222" t="s">
        <v>40</v>
      </c>
      <c r="O233" s="92"/>
      <c r="P233" s="223">
        <f>O233*H233</f>
        <v>0</v>
      </c>
      <c r="Q233" s="223">
        <v>0</v>
      </c>
      <c r="R233" s="223">
        <f>Q233*H233</f>
        <v>0</v>
      </c>
      <c r="S233" s="223">
        <v>0.00029999999999999997</v>
      </c>
      <c r="T233" s="224">
        <f>S233*H233</f>
        <v>0.0087299999999999999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213</v>
      </c>
      <c r="AT233" s="225" t="s">
        <v>122</v>
      </c>
      <c r="AU233" s="225" t="s">
        <v>82</v>
      </c>
      <c r="AY233" s="18" t="s">
        <v>119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80</v>
      </c>
      <c r="BK233" s="226">
        <f>ROUND(I233*H233,2)</f>
        <v>0</v>
      </c>
      <c r="BL233" s="18" t="s">
        <v>213</v>
      </c>
      <c r="BM233" s="225" t="s">
        <v>327</v>
      </c>
    </row>
    <row r="234" s="2" customFormat="1">
      <c r="A234" s="39"/>
      <c r="B234" s="40"/>
      <c r="C234" s="41"/>
      <c r="D234" s="227" t="s">
        <v>128</v>
      </c>
      <c r="E234" s="41"/>
      <c r="F234" s="228" t="s">
        <v>328</v>
      </c>
      <c r="G234" s="41"/>
      <c r="H234" s="41"/>
      <c r="I234" s="229"/>
      <c r="J234" s="41"/>
      <c r="K234" s="41"/>
      <c r="L234" s="45"/>
      <c r="M234" s="230"/>
      <c r="N234" s="231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128</v>
      </c>
      <c r="AU234" s="18" t="s">
        <v>82</v>
      </c>
    </row>
    <row r="235" s="13" customFormat="1">
      <c r="A235" s="13"/>
      <c r="B235" s="232"/>
      <c r="C235" s="233"/>
      <c r="D235" s="227" t="s">
        <v>130</v>
      </c>
      <c r="E235" s="234" t="s">
        <v>1</v>
      </c>
      <c r="F235" s="235" t="s">
        <v>329</v>
      </c>
      <c r="G235" s="233"/>
      <c r="H235" s="236">
        <v>29.100000000000001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130</v>
      </c>
      <c r="AU235" s="242" t="s">
        <v>82</v>
      </c>
      <c r="AV235" s="13" t="s">
        <v>82</v>
      </c>
      <c r="AW235" s="13" t="s">
        <v>32</v>
      </c>
      <c r="AX235" s="13" t="s">
        <v>75</v>
      </c>
      <c r="AY235" s="242" t="s">
        <v>119</v>
      </c>
    </row>
    <row r="236" s="14" customFormat="1">
      <c r="A236" s="14"/>
      <c r="B236" s="243"/>
      <c r="C236" s="244"/>
      <c r="D236" s="227" t="s">
        <v>130</v>
      </c>
      <c r="E236" s="245" t="s">
        <v>1</v>
      </c>
      <c r="F236" s="246" t="s">
        <v>138</v>
      </c>
      <c r="G236" s="244"/>
      <c r="H236" s="247">
        <v>29.100000000000001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130</v>
      </c>
      <c r="AU236" s="253" t="s">
        <v>82</v>
      </c>
      <c r="AV236" s="14" t="s">
        <v>126</v>
      </c>
      <c r="AW236" s="14" t="s">
        <v>32</v>
      </c>
      <c r="AX236" s="14" t="s">
        <v>80</v>
      </c>
      <c r="AY236" s="253" t="s">
        <v>119</v>
      </c>
    </row>
    <row r="237" s="2" customFormat="1" ht="16.5" customHeight="1">
      <c r="A237" s="39"/>
      <c r="B237" s="40"/>
      <c r="C237" s="213" t="s">
        <v>330</v>
      </c>
      <c r="D237" s="213" t="s">
        <v>122</v>
      </c>
      <c r="E237" s="214" t="s">
        <v>331</v>
      </c>
      <c r="F237" s="215" t="s">
        <v>332</v>
      </c>
      <c r="G237" s="216" t="s">
        <v>134</v>
      </c>
      <c r="H237" s="217">
        <v>29.100000000000001</v>
      </c>
      <c r="I237" s="218"/>
      <c r="J237" s="219">
        <f>ROUND(I237*H237,2)</f>
        <v>0</v>
      </c>
      <c r="K237" s="220"/>
      <c r="L237" s="45"/>
      <c r="M237" s="221" t="s">
        <v>1</v>
      </c>
      <c r="N237" s="222" t="s">
        <v>40</v>
      </c>
      <c r="O237" s="92"/>
      <c r="P237" s="223">
        <f>O237*H237</f>
        <v>0</v>
      </c>
      <c r="Q237" s="223">
        <v>1.0000000000000001E-05</v>
      </c>
      <c r="R237" s="223">
        <f>Q237*H237</f>
        <v>0.00029100000000000003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213</v>
      </c>
      <c r="AT237" s="225" t="s">
        <v>122</v>
      </c>
      <c r="AU237" s="225" t="s">
        <v>82</v>
      </c>
      <c r="AY237" s="18" t="s">
        <v>119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80</v>
      </c>
      <c r="BK237" s="226">
        <f>ROUND(I237*H237,2)</f>
        <v>0</v>
      </c>
      <c r="BL237" s="18" t="s">
        <v>213</v>
      </c>
      <c r="BM237" s="225" t="s">
        <v>333</v>
      </c>
    </row>
    <row r="238" s="2" customFormat="1">
      <c r="A238" s="39"/>
      <c r="B238" s="40"/>
      <c r="C238" s="41"/>
      <c r="D238" s="227" t="s">
        <v>128</v>
      </c>
      <c r="E238" s="41"/>
      <c r="F238" s="228" t="s">
        <v>334</v>
      </c>
      <c r="G238" s="41"/>
      <c r="H238" s="41"/>
      <c r="I238" s="229"/>
      <c r="J238" s="41"/>
      <c r="K238" s="41"/>
      <c r="L238" s="45"/>
      <c r="M238" s="230"/>
      <c r="N238" s="231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128</v>
      </c>
      <c r="AU238" s="18" t="s">
        <v>82</v>
      </c>
    </row>
    <row r="239" s="2" customFormat="1" ht="16.5" customHeight="1">
      <c r="A239" s="39"/>
      <c r="B239" s="40"/>
      <c r="C239" s="254" t="s">
        <v>335</v>
      </c>
      <c r="D239" s="254" t="s">
        <v>268</v>
      </c>
      <c r="E239" s="255" t="s">
        <v>336</v>
      </c>
      <c r="F239" s="256" t="s">
        <v>337</v>
      </c>
      <c r="G239" s="257" t="s">
        <v>134</v>
      </c>
      <c r="H239" s="258">
        <v>29.681999999999999</v>
      </c>
      <c r="I239" s="259"/>
      <c r="J239" s="260">
        <f>ROUND(I239*H239,2)</f>
        <v>0</v>
      </c>
      <c r="K239" s="261"/>
      <c r="L239" s="262"/>
      <c r="M239" s="263" t="s">
        <v>1</v>
      </c>
      <c r="N239" s="264" t="s">
        <v>40</v>
      </c>
      <c r="O239" s="92"/>
      <c r="P239" s="223">
        <f>O239*H239</f>
        <v>0</v>
      </c>
      <c r="Q239" s="223">
        <v>0.00027999999999999998</v>
      </c>
      <c r="R239" s="223">
        <f>Q239*H239</f>
        <v>0.0083109599999999992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271</v>
      </c>
      <c r="AT239" s="225" t="s">
        <v>268</v>
      </c>
      <c r="AU239" s="225" t="s">
        <v>82</v>
      </c>
      <c r="AY239" s="18" t="s">
        <v>119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80</v>
      </c>
      <c r="BK239" s="226">
        <f>ROUND(I239*H239,2)</f>
        <v>0</v>
      </c>
      <c r="BL239" s="18" t="s">
        <v>213</v>
      </c>
      <c r="BM239" s="225" t="s">
        <v>338</v>
      </c>
    </row>
    <row r="240" s="2" customFormat="1">
      <c r="A240" s="39"/>
      <c r="B240" s="40"/>
      <c r="C240" s="41"/>
      <c r="D240" s="227" t="s">
        <v>128</v>
      </c>
      <c r="E240" s="41"/>
      <c r="F240" s="228" t="s">
        <v>337</v>
      </c>
      <c r="G240" s="41"/>
      <c r="H240" s="41"/>
      <c r="I240" s="229"/>
      <c r="J240" s="41"/>
      <c r="K240" s="41"/>
      <c r="L240" s="45"/>
      <c r="M240" s="230"/>
      <c r="N240" s="231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128</v>
      </c>
      <c r="AU240" s="18" t="s">
        <v>82</v>
      </c>
    </row>
    <row r="241" s="13" customFormat="1">
      <c r="A241" s="13"/>
      <c r="B241" s="232"/>
      <c r="C241" s="233"/>
      <c r="D241" s="227" t="s">
        <v>130</v>
      </c>
      <c r="E241" s="233"/>
      <c r="F241" s="235" t="s">
        <v>339</v>
      </c>
      <c r="G241" s="233"/>
      <c r="H241" s="236">
        <v>29.681999999999999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130</v>
      </c>
      <c r="AU241" s="242" t="s">
        <v>82</v>
      </c>
      <c r="AV241" s="13" t="s">
        <v>82</v>
      </c>
      <c r="AW241" s="13" t="s">
        <v>4</v>
      </c>
      <c r="AX241" s="13" t="s">
        <v>80</v>
      </c>
      <c r="AY241" s="242" t="s">
        <v>119</v>
      </c>
    </row>
    <row r="242" s="2" customFormat="1" ht="24.15" customHeight="1">
      <c r="A242" s="39"/>
      <c r="B242" s="40"/>
      <c r="C242" s="213" t="s">
        <v>340</v>
      </c>
      <c r="D242" s="213" t="s">
        <v>122</v>
      </c>
      <c r="E242" s="214" t="s">
        <v>341</v>
      </c>
      <c r="F242" s="215" t="s">
        <v>342</v>
      </c>
      <c r="G242" s="216" t="s">
        <v>278</v>
      </c>
      <c r="H242" s="265"/>
      <c r="I242" s="218"/>
      <c r="J242" s="219">
        <f>ROUND(I242*H242,2)</f>
        <v>0</v>
      </c>
      <c r="K242" s="220"/>
      <c r="L242" s="45"/>
      <c r="M242" s="221" t="s">
        <v>1</v>
      </c>
      <c r="N242" s="222" t="s">
        <v>40</v>
      </c>
      <c r="O242" s="92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213</v>
      </c>
      <c r="AT242" s="225" t="s">
        <v>122</v>
      </c>
      <c r="AU242" s="225" t="s">
        <v>82</v>
      </c>
      <c r="AY242" s="18" t="s">
        <v>119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213</v>
      </c>
      <c r="BM242" s="225" t="s">
        <v>343</v>
      </c>
    </row>
    <row r="243" s="2" customFormat="1">
      <c r="A243" s="39"/>
      <c r="B243" s="40"/>
      <c r="C243" s="41"/>
      <c r="D243" s="227" t="s">
        <v>128</v>
      </c>
      <c r="E243" s="41"/>
      <c r="F243" s="228" t="s">
        <v>344</v>
      </c>
      <c r="G243" s="41"/>
      <c r="H243" s="41"/>
      <c r="I243" s="229"/>
      <c r="J243" s="41"/>
      <c r="K243" s="41"/>
      <c r="L243" s="45"/>
      <c r="M243" s="230"/>
      <c r="N243" s="231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128</v>
      </c>
      <c r="AU243" s="18" t="s">
        <v>82</v>
      </c>
    </row>
    <row r="244" s="12" customFormat="1" ht="22.8" customHeight="1">
      <c r="A244" s="12"/>
      <c r="B244" s="197"/>
      <c r="C244" s="198"/>
      <c r="D244" s="199" t="s">
        <v>74</v>
      </c>
      <c r="E244" s="211" t="s">
        <v>345</v>
      </c>
      <c r="F244" s="211" t="s">
        <v>346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SUM(P245:P261)</f>
        <v>0</v>
      </c>
      <c r="Q244" s="205"/>
      <c r="R244" s="206">
        <f>SUM(R245:R261)</f>
        <v>0.092927999999999997</v>
      </c>
      <c r="S244" s="205"/>
      <c r="T244" s="207">
        <f>SUM(T245:T261)</f>
        <v>0.34523399999999999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82</v>
      </c>
      <c r="AT244" s="209" t="s">
        <v>74</v>
      </c>
      <c r="AU244" s="209" t="s">
        <v>80</v>
      </c>
      <c r="AY244" s="208" t="s">
        <v>119</v>
      </c>
      <c r="BK244" s="210">
        <f>SUM(BK245:BK261)</f>
        <v>0</v>
      </c>
    </row>
    <row r="245" s="2" customFormat="1" ht="16.5" customHeight="1">
      <c r="A245" s="39"/>
      <c r="B245" s="40"/>
      <c r="C245" s="213" t="s">
        <v>347</v>
      </c>
      <c r="D245" s="213" t="s">
        <v>122</v>
      </c>
      <c r="E245" s="214" t="s">
        <v>348</v>
      </c>
      <c r="F245" s="215" t="s">
        <v>349</v>
      </c>
      <c r="G245" s="216" t="s">
        <v>125</v>
      </c>
      <c r="H245" s="217">
        <v>4.7999999999999998</v>
      </c>
      <c r="I245" s="218"/>
      <c r="J245" s="219">
        <f>ROUND(I245*H245,2)</f>
        <v>0</v>
      </c>
      <c r="K245" s="220"/>
      <c r="L245" s="45"/>
      <c r="M245" s="221" t="s">
        <v>1</v>
      </c>
      <c r="N245" s="222" t="s">
        <v>40</v>
      </c>
      <c r="O245" s="92"/>
      <c r="P245" s="223">
        <f>O245*H245</f>
        <v>0</v>
      </c>
      <c r="Q245" s="223">
        <v>0.00029999999999999997</v>
      </c>
      <c r="R245" s="223">
        <f>Q245*H245</f>
        <v>0.0014399999999999999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213</v>
      </c>
      <c r="AT245" s="225" t="s">
        <v>122</v>
      </c>
      <c r="AU245" s="225" t="s">
        <v>82</v>
      </c>
      <c r="AY245" s="18" t="s">
        <v>119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80</v>
      </c>
      <c r="BK245" s="226">
        <f>ROUND(I245*H245,2)</f>
        <v>0</v>
      </c>
      <c r="BL245" s="18" t="s">
        <v>213</v>
      </c>
      <c r="BM245" s="225" t="s">
        <v>350</v>
      </c>
    </row>
    <row r="246" s="2" customFormat="1">
      <c r="A246" s="39"/>
      <c r="B246" s="40"/>
      <c r="C246" s="41"/>
      <c r="D246" s="227" t="s">
        <v>128</v>
      </c>
      <c r="E246" s="41"/>
      <c r="F246" s="228" t="s">
        <v>351</v>
      </c>
      <c r="G246" s="41"/>
      <c r="H246" s="41"/>
      <c r="I246" s="229"/>
      <c r="J246" s="41"/>
      <c r="K246" s="41"/>
      <c r="L246" s="45"/>
      <c r="M246" s="230"/>
      <c r="N246" s="231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128</v>
      </c>
      <c r="AU246" s="18" t="s">
        <v>82</v>
      </c>
    </row>
    <row r="247" s="13" customFormat="1">
      <c r="A247" s="13"/>
      <c r="B247" s="232"/>
      <c r="C247" s="233"/>
      <c r="D247" s="227" t="s">
        <v>130</v>
      </c>
      <c r="E247" s="234" t="s">
        <v>1</v>
      </c>
      <c r="F247" s="235" t="s">
        <v>156</v>
      </c>
      <c r="G247" s="233"/>
      <c r="H247" s="236">
        <v>4.7999999999999998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130</v>
      </c>
      <c r="AU247" s="242" t="s">
        <v>82</v>
      </c>
      <c r="AV247" s="13" t="s">
        <v>82</v>
      </c>
      <c r="AW247" s="13" t="s">
        <v>32</v>
      </c>
      <c r="AX247" s="13" t="s">
        <v>75</v>
      </c>
      <c r="AY247" s="242" t="s">
        <v>119</v>
      </c>
    </row>
    <row r="248" s="14" customFormat="1">
      <c r="A248" s="14"/>
      <c r="B248" s="243"/>
      <c r="C248" s="244"/>
      <c r="D248" s="227" t="s">
        <v>130</v>
      </c>
      <c r="E248" s="245" t="s">
        <v>1</v>
      </c>
      <c r="F248" s="246" t="s">
        <v>138</v>
      </c>
      <c r="G248" s="244"/>
      <c r="H248" s="247">
        <v>4.7999999999999998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130</v>
      </c>
      <c r="AU248" s="253" t="s">
        <v>82</v>
      </c>
      <c r="AV248" s="14" t="s">
        <v>126</v>
      </c>
      <c r="AW248" s="14" t="s">
        <v>32</v>
      </c>
      <c r="AX248" s="14" t="s">
        <v>80</v>
      </c>
      <c r="AY248" s="253" t="s">
        <v>119</v>
      </c>
    </row>
    <row r="249" s="2" customFormat="1" ht="24.15" customHeight="1">
      <c r="A249" s="39"/>
      <c r="B249" s="40"/>
      <c r="C249" s="213" t="s">
        <v>352</v>
      </c>
      <c r="D249" s="213" t="s">
        <v>122</v>
      </c>
      <c r="E249" s="214" t="s">
        <v>353</v>
      </c>
      <c r="F249" s="215" t="s">
        <v>354</v>
      </c>
      <c r="G249" s="216" t="s">
        <v>125</v>
      </c>
      <c r="H249" s="217">
        <v>4.2359999999999998</v>
      </c>
      <c r="I249" s="218"/>
      <c r="J249" s="219">
        <f>ROUND(I249*H249,2)</f>
        <v>0</v>
      </c>
      <c r="K249" s="220"/>
      <c r="L249" s="45"/>
      <c r="M249" s="221" t="s">
        <v>1</v>
      </c>
      <c r="N249" s="222" t="s">
        <v>40</v>
      </c>
      <c r="O249" s="92"/>
      <c r="P249" s="223">
        <f>O249*H249</f>
        <v>0</v>
      </c>
      <c r="Q249" s="223">
        <v>0</v>
      </c>
      <c r="R249" s="223">
        <f>Q249*H249</f>
        <v>0</v>
      </c>
      <c r="S249" s="223">
        <v>0.081500000000000003</v>
      </c>
      <c r="T249" s="224">
        <f>S249*H249</f>
        <v>0.34523399999999999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213</v>
      </c>
      <c r="AT249" s="225" t="s">
        <v>122</v>
      </c>
      <c r="AU249" s="225" t="s">
        <v>82</v>
      </c>
      <c r="AY249" s="18" t="s">
        <v>119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80</v>
      </c>
      <c r="BK249" s="226">
        <f>ROUND(I249*H249,2)</f>
        <v>0</v>
      </c>
      <c r="BL249" s="18" t="s">
        <v>213</v>
      </c>
      <c r="BM249" s="225" t="s">
        <v>355</v>
      </c>
    </row>
    <row r="250" s="2" customFormat="1">
      <c r="A250" s="39"/>
      <c r="B250" s="40"/>
      <c r="C250" s="41"/>
      <c r="D250" s="227" t="s">
        <v>128</v>
      </c>
      <c r="E250" s="41"/>
      <c r="F250" s="228" t="s">
        <v>356</v>
      </c>
      <c r="G250" s="41"/>
      <c r="H250" s="41"/>
      <c r="I250" s="229"/>
      <c r="J250" s="41"/>
      <c r="K250" s="41"/>
      <c r="L250" s="45"/>
      <c r="M250" s="230"/>
      <c r="N250" s="231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128</v>
      </c>
      <c r="AU250" s="18" t="s">
        <v>82</v>
      </c>
    </row>
    <row r="251" s="13" customFormat="1">
      <c r="A251" s="13"/>
      <c r="B251" s="232"/>
      <c r="C251" s="233"/>
      <c r="D251" s="227" t="s">
        <v>130</v>
      </c>
      <c r="E251" s="234" t="s">
        <v>1</v>
      </c>
      <c r="F251" s="235" t="s">
        <v>357</v>
      </c>
      <c r="G251" s="233"/>
      <c r="H251" s="236">
        <v>4.2359999999999998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130</v>
      </c>
      <c r="AU251" s="242" t="s">
        <v>82</v>
      </c>
      <c r="AV251" s="13" t="s">
        <v>82</v>
      </c>
      <c r="AW251" s="13" t="s">
        <v>32</v>
      </c>
      <c r="AX251" s="13" t="s">
        <v>75</v>
      </c>
      <c r="AY251" s="242" t="s">
        <v>119</v>
      </c>
    </row>
    <row r="252" s="14" customFormat="1">
      <c r="A252" s="14"/>
      <c r="B252" s="243"/>
      <c r="C252" s="244"/>
      <c r="D252" s="227" t="s">
        <v>130</v>
      </c>
      <c r="E252" s="245" t="s">
        <v>1</v>
      </c>
      <c r="F252" s="246" t="s">
        <v>138</v>
      </c>
      <c r="G252" s="244"/>
      <c r="H252" s="247">
        <v>4.2359999999999998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130</v>
      </c>
      <c r="AU252" s="253" t="s">
        <v>82</v>
      </c>
      <c r="AV252" s="14" t="s">
        <v>126</v>
      </c>
      <c r="AW252" s="14" t="s">
        <v>32</v>
      </c>
      <c r="AX252" s="14" t="s">
        <v>80</v>
      </c>
      <c r="AY252" s="253" t="s">
        <v>119</v>
      </c>
    </row>
    <row r="253" s="2" customFormat="1" ht="33" customHeight="1">
      <c r="A253" s="39"/>
      <c r="B253" s="40"/>
      <c r="C253" s="213" t="s">
        <v>358</v>
      </c>
      <c r="D253" s="213" t="s">
        <v>122</v>
      </c>
      <c r="E253" s="214" t="s">
        <v>359</v>
      </c>
      <c r="F253" s="215" t="s">
        <v>360</v>
      </c>
      <c r="G253" s="216" t="s">
        <v>125</v>
      </c>
      <c r="H253" s="217">
        <v>4.7999999999999998</v>
      </c>
      <c r="I253" s="218"/>
      <c r="J253" s="219">
        <f>ROUND(I253*H253,2)</f>
        <v>0</v>
      </c>
      <c r="K253" s="220"/>
      <c r="L253" s="45"/>
      <c r="M253" s="221" t="s">
        <v>1</v>
      </c>
      <c r="N253" s="222" t="s">
        <v>40</v>
      </c>
      <c r="O253" s="92"/>
      <c r="P253" s="223">
        <f>O253*H253</f>
        <v>0</v>
      </c>
      <c r="Q253" s="223">
        <v>0.0051999999999999998</v>
      </c>
      <c r="R253" s="223">
        <f>Q253*H253</f>
        <v>0.02496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213</v>
      </c>
      <c r="AT253" s="225" t="s">
        <v>122</v>
      </c>
      <c r="AU253" s="225" t="s">
        <v>82</v>
      </c>
      <c r="AY253" s="18" t="s">
        <v>119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80</v>
      </c>
      <c r="BK253" s="226">
        <f>ROUND(I253*H253,2)</f>
        <v>0</v>
      </c>
      <c r="BL253" s="18" t="s">
        <v>213</v>
      </c>
      <c r="BM253" s="225" t="s">
        <v>361</v>
      </c>
    </row>
    <row r="254" s="2" customFormat="1">
      <c r="A254" s="39"/>
      <c r="B254" s="40"/>
      <c r="C254" s="41"/>
      <c r="D254" s="227" t="s">
        <v>128</v>
      </c>
      <c r="E254" s="41"/>
      <c r="F254" s="228" t="s">
        <v>362</v>
      </c>
      <c r="G254" s="41"/>
      <c r="H254" s="41"/>
      <c r="I254" s="229"/>
      <c r="J254" s="41"/>
      <c r="K254" s="41"/>
      <c r="L254" s="45"/>
      <c r="M254" s="230"/>
      <c r="N254" s="231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128</v>
      </c>
      <c r="AU254" s="18" t="s">
        <v>82</v>
      </c>
    </row>
    <row r="255" s="2" customFormat="1" ht="16.5" customHeight="1">
      <c r="A255" s="39"/>
      <c r="B255" s="40"/>
      <c r="C255" s="254" t="s">
        <v>363</v>
      </c>
      <c r="D255" s="254" t="s">
        <v>268</v>
      </c>
      <c r="E255" s="255" t="s">
        <v>364</v>
      </c>
      <c r="F255" s="256" t="s">
        <v>365</v>
      </c>
      <c r="G255" s="257" t="s">
        <v>125</v>
      </c>
      <c r="H255" s="258">
        <v>5.2800000000000002</v>
      </c>
      <c r="I255" s="259"/>
      <c r="J255" s="260">
        <f>ROUND(I255*H255,2)</f>
        <v>0</v>
      </c>
      <c r="K255" s="261"/>
      <c r="L255" s="262"/>
      <c r="M255" s="263" t="s">
        <v>1</v>
      </c>
      <c r="N255" s="264" t="s">
        <v>40</v>
      </c>
      <c r="O255" s="92"/>
      <c r="P255" s="223">
        <f>O255*H255</f>
        <v>0</v>
      </c>
      <c r="Q255" s="223">
        <v>0.0126</v>
      </c>
      <c r="R255" s="223">
        <f>Q255*H255</f>
        <v>0.066528000000000004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271</v>
      </c>
      <c r="AT255" s="225" t="s">
        <v>268</v>
      </c>
      <c r="AU255" s="225" t="s">
        <v>82</v>
      </c>
      <c r="AY255" s="18" t="s">
        <v>119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80</v>
      </c>
      <c r="BK255" s="226">
        <f>ROUND(I255*H255,2)</f>
        <v>0</v>
      </c>
      <c r="BL255" s="18" t="s">
        <v>213</v>
      </c>
      <c r="BM255" s="225" t="s">
        <v>366</v>
      </c>
    </row>
    <row r="256" s="2" customFormat="1">
      <c r="A256" s="39"/>
      <c r="B256" s="40"/>
      <c r="C256" s="41"/>
      <c r="D256" s="227" t="s">
        <v>128</v>
      </c>
      <c r="E256" s="41"/>
      <c r="F256" s="228" t="s">
        <v>365</v>
      </c>
      <c r="G256" s="41"/>
      <c r="H256" s="41"/>
      <c r="I256" s="229"/>
      <c r="J256" s="41"/>
      <c r="K256" s="41"/>
      <c r="L256" s="45"/>
      <c r="M256" s="230"/>
      <c r="N256" s="231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128</v>
      </c>
      <c r="AU256" s="18" t="s">
        <v>82</v>
      </c>
    </row>
    <row r="257" s="13" customFormat="1">
      <c r="A257" s="13"/>
      <c r="B257" s="232"/>
      <c r="C257" s="233"/>
      <c r="D257" s="227" t="s">
        <v>130</v>
      </c>
      <c r="E257" s="234" t="s">
        <v>1</v>
      </c>
      <c r="F257" s="235" t="s">
        <v>367</v>
      </c>
      <c r="G257" s="233"/>
      <c r="H257" s="236">
        <v>4.7999999999999998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130</v>
      </c>
      <c r="AU257" s="242" t="s">
        <v>82</v>
      </c>
      <c r="AV257" s="13" t="s">
        <v>82</v>
      </c>
      <c r="AW257" s="13" t="s">
        <v>32</v>
      </c>
      <c r="AX257" s="13" t="s">
        <v>75</v>
      </c>
      <c r="AY257" s="242" t="s">
        <v>119</v>
      </c>
    </row>
    <row r="258" s="14" customFormat="1">
      <c r="A258" s="14"/>
      <c r="B258" s="243"/>
      <c r="C258" s="244"/>
      <c r="D258" s="227" t="s">
        <v>130</v>
      </c>
      <c r="E258" s="245" t="s">
        <v>1</v>
      </c>
      <c r="F258" s="246" t="s">
        <v>138</v>
      </c>
      <c r="G258" s="244"/>
      <c r="H258" s="247">
        <v>4.7999999999999998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130</v>
      </c>
      <c r="AU258" s="253" t="s">
        <v>82</v>
      </c>
      <c r="AV258" s="14" t="s">
        <v>126</v>
      </c>
      <c r="AW258" s="14" t="s">
        <v>32</v>
      </c>
      <c r="AX258" s="14" t="s">
        <v>80</v>
      </c>
      <c r="AY258" s="253" t="s">
        <v>119</v>
      </c>
    </row>
    <row r="259" s="13" customFormat="1">
      <c r="A259" s="13"/>
      <c r="B259" s="232"/>
      <c r="C259" s="233"/>
      <c r="D259" s="227" t="s">
        <v>130</v>
      </c>
      <c r="E259" s="233"/>
      <c r="F259" s="235" t="s">
        <v>368</v>
      </c>
      <c r="G259" s="233"/>
      <c r="H259" s="236">
        <v>5.2800000000000002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130</v>
      </c>
      <c r="AU259" s="242" t="s">
        <v>82</v>
      </c>
      <c r="AV259" s="13" t="s">
        <v>82</v>
      </c>
      <c r="AW259" s="13" t="s">
        <v>4</v>
      </c>
      <c r="AX259" s="13" t="s">
        <v>80</v>
      </c>
      <c r="AY259" s="242" t="s">
        <v>119</v>
      </c>
    </row>
    <row r="260" s="2" customFormat="1" ht="24.15" customHeight="1">
      <c r="A260" s="39"/>
      <c r="B260" s="40"/>
      <c r="C260" s="213" t="s">
        <v>369</v>
      </c>
      <c r="D260" s="213" t="s">
        <v>122</v>
      </c>
      <c r="E260" s="214" t="s">
        <v>370</v>
      </c>
      <c r="F260" s="215" t="s">
        <v>371</v>
      </c>
      <c r="G260" s="216" t="s">
        <v>278</v>
      </c>
      <c r="H260" s="265"/>
      <c r="I260" s="218"/>
      <c r="J260" s="219">
        <f>ROUND(I260*H260,2)</f>
        <v>0</v>
      </c>
      <c r="K260" s="220"/>
      <c r="L260" s="45"/>
      <c r="M260" s="221" t="s">
        <v>1</v>
      </c>
      <c r="N260" s="222" t="s">
        <v>40</v>
      </c>
      <c r="O260" s="92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213</v>
      </c>
      <c r="AT260" s="225" t="s">
        <v>122</v>
      </c>
      <c r="AU260" s="225" t="s">
        <v>82</v>
      </c>
      <c r="AY260" s="18" t="s">
        <v>119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80</v>
      </c>
      <c r="BK260" s="226">
        <f>ROUND(I260*H260,2)</f>
        <v>0</v>
      </c>
      <c r="BL260" s="18" t="s">
        <v>213</v>
      </c>
      <c r="BM260" s="225" t="s">
        <v>372</v>
      </c>
    </row>
    <row r="261" s="2" customFormat="1">
      <c r="A261" s="39"/>
      <c r="B261" s="40"/>
      <c r="C261" s="41"/>
      <c r="D261" s="227" t="s">
        <v>128</v>
      </c>
      <c r="E261" s="41"/>
      <c r="F261" s="228" t="s">
        <v>373</v>
      </c>
      <c r="G261" s="41"/>
      <c r="H261" s="41"/>
      <c r="I261" s="229"/>
      <c r="J261" s="41"/>
      <c r="K261" s="41"/>
      <c r="L261" s="45"/>
      <c r="M261" s="230"/>
      <c r="N261" s="231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128</v>
      </c>
      <c r="AU261" s="18" t="s">
        <v>82</v>
      </c>
    </row>
    <row r="262" s="12" customFormat="1" ht="22.8" customHeight="1">
      <c r="A262" s="12"/>
      <c r="B262" s="197"/>
      <c r="C262" s="198"/>
      <c r="D262" s="199" t="s">
        <v>74</v>
      </c>
      <c r="E262" s="211" t="s">
        <v>374</v>
      </c>
      <c r="F262" s="211" t="s">
        <v>375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SUM(P263:P281)</f>
        <v>0</v>
      </c>
      <c r="Q262" s="205"/>
      <c r="R262" s="206">
        <f>SUM(R263:R281)</f>
        <v>0.068535199999999991</v>
      </c>
      <c r="S262" s="205"/>
      <c r="T262" s="207">
        <f>SUM(T263:T281)</f>
        <v>0.0124558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82</v>
      </c>
      <c r="AT262" s="209" t="s">
        <v>74</v>
      </c>
      <c r="AU262" s="209" t="s">
        <v>80</v>
      </c>
      <c r="AY262" s="208" t="s">
        <v>119</v>
      </c>
      <c r="BK262" s="210">
        <f>SUM(BK263:BK281)</f>
        <v>0</v>
      </c>
    </row>
    <row r="263" s="2" customFormat="1" ht="16.5" customHeight="1">
      <c r="A263" s="39"/>
      <c r="B263" s="40"/>
      <c r="C263" s="213" t="s">
        <v>376</v>
      </c>
      <c r="D263" s="213" t="s">
        <v>122</v>
      </c>
      <c r="E263" s="214" t="s">
        <v>377</v>
      </c>
      <c r="F263" s="215" t="s">
        <v>378</v>
      </c>
      <c r="G263" s="216" t="s">
        <v>125</v>
      </c>
      <c r="H263" s="217">
        <v>40.18</v>
      </c>
      <c r="I263" s="218"/>
      <c r="J263" s="219">
        <f>ROUND(I263*H263,2)</f>
        <v>0</v>
      </c>
      <c r="K263" s="220"/>
      <c r="L263" s="45"/>
      <c r="M263" s="221" t="s">
        <v>1</v>
      </c>
      <c r="N263" s="222" t="s">
        <v>40</v>
      </c>
      <c r="O263" s="92"/>
      <c r="P263" s="223">
        <f>O263*H263</f>
        <v>0</v>
      </c>
      <c r="Q263" s="223">
        <v>0.001</v>
      </c>
      <c r="R263" s="223">
        <f>Q263*H263</f>
        <v>0.04018</v>
      </c>
      <c r="S263" s="223">
        <v>0.00031</v>
      </c>
      <c r="T263" s="224">
        <f>S263*H263</f>
        <v>0.0124558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213</v>
      </c>
      <c r="AT263" s="225" t="s">
        <v>122</v>
      </c>
      <c r="AU263" s="225" t="s">
        <v>82</v>
      </c>
      <c r="AY263" s="18" t="s">
        <v>119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80</v>
      </c>
      <c r="BK263" s="226">
        <f>ROUND(I263*H263,2)</f>
        <v>0</v>
      </c>
      <c r="BL263" s="18" t="s">
        <v>213</v>
      </c>
      <c r="BM263" s="225" t="s">
        <v>379</v>
      </c>
    </row>
    <row r="264" s="2" customFormat="1">
      <c r="A264" s="39"/>
      <c r="B264" s="40"/>
      <c r="C264" s="41"/>
      <c r="D264" s="227" t="s">
        <v>128</v>
      </c>
      <c r="E264" s="41"/>
      <c r="F264" s="228" t="s">
        <v>380</v>
      </c>
      <c r="G264" s="41"/>
      <c r="H264" s="41"/>
      <c r="I264" s="229"/>
      <c r="J264" s="41"/>
      <c r="K264" s="41"/>
      <c r="L264" s="45"/>
      <c r="M264" s="230"/>
      <c r="N264" s="231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128</v>
      </c>
      <c r="AU264" s="18" t="s">
        <v>82</v>
      </c>
    </row>
    <row r="265" s="15" customFormat="1">
      <c r="A265" s="15"/>
      <c r="B265" s="266"/>
      <c r="C265" s="267"/>
      <c r="D265" s="227" t="s">
        <v>130</v>
      </c>
      <c r="E265" s="268" t="s">
        <v>1</v>
      </c>
      <c r="F265" s="269" t="s">
        <v>381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130</v>
      </c>
      <c r="AU265" s="275" t="s">
        <v>82</v>
      </c>
      <c r="AV265" s="15" t="s">
        <v>80</v>
      </c>
      <c r="AW265" s="15" t="s">
        <v>32</v>
      </c>
      <c r="AX265" s="15" t="s">
        <v>75</v>
      </c>
      <c r="AY265" s="275" t="s">
        <v>119</v>
      </c>
    </row>
    <row r="266" s="13" customFormat="1">
      <c r="A266" s="13"/>
      <c r="B266" s="232"/>
      <c r="C266" s="233"/>
      <c r="D266" s="227" t="s">
        <v>130</v>
      </c>
      <c r="E266" s="234" t="s">
        <v>1</v>
      </c>
      <c r="F266" s="235" t="s">
        <v>382</v>
      </c>
      <c r="G266" s="233"/>
      <c r="H266" s="236">
        <v>48.840000000000003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130</v>
      </c>
      <c r="AU266" s="242" t="s">
        <v>82</v>
      </c>
      <c r="AV266" s="13" t="s">
        <v>82</v>
      </c>
      <c r="AW266" s="13" t="s">
        <v>32</v>
      </c>
      <c r="AX266" s="13" t="s">
        <v>75</v>
      </c>
      <c r="AY266" s="242" t="s">
        <v>119</v>
      </c>
    </row>
    <row r="267" s="13" customFormat="1">
      <c r="A267" s="13"/>
      <c r="B267" s="232"/>
      <c r="C267" s="233"/>
      <c r="D267" s="227" t="s">
        <v>130</v>
      </c>
      <c r="E267" s="234" t="s">
        <v>1</v>
      </c>
      <c r="F267" s="235" t="s">
        <v>383</v>
      </c>
      <c r="G267" s="233"/>
      <c r="H267" s="236">
        <v>-15.970000000000001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130</v>
      </c>
      <c r="AU267" s="242" t="s">
        <v>82</v>
      </c>
      <c r="AV267" s="13" t="s">
        <v>82</v>
      </c>
      <c r="AW267" s="13" t="s">
        <v>32</v>
      </c>
      <c r="AX267" s="13" t="s">
        <v>75</v>
      </c>
      <c r="AY267" s="242" t="s">
        <v>119</v>
      </c>
    </row>
    <row r="268" s="15" customFormat="1">
      <c r="A268" s="15"/>
      <c r="B268" s="266"/>
      <c r="C268" s="267"/>
      <c r="D268" s="227" t="s">
        <v>130</v>
      </c>
      <c r="E268" s="268" t="s">
        <v>1</v>
      </c>
      <c r="F268" s="269" t="s">
        <v>384</v>
      </c>
      <c r="G268" s="267"/>
      <c r="H268" s="268" t="s">
        <v>1</v>
      </c>
      <c r="I268" s="270"/>
      <c r="J268" s="267"/>
      <c r="K268" s="267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130</v>
      </c>
      <c r="AU268" s="275" t="s">
        <v>82</v>
      </c>
      <c r="AV268" s="15" t="s">
        <v>80</v>
      </c>
      <c r="AW268" s="15" t="s">
        <v>32</v>
      </c>
      <c r="AX268" s="15" t="s">
        <v>75</v>
      </c>
      <c r="AY268" s="275" t="s">
        <v>119</v>
      </c>
    </row>
    <row r="269" s="16" customFormat="1">
      <c r="A269" s="16"/>
      <c r="B269" s="276"/>
      <c r="C269" s="277"/>
      <c r="D269" s="227" t="s">
        <v>130</v>
      </c>
      <c r="E269" s="278" t="s">
        <v>1</v>
      </c>
      <c r="F269" s="279" t="s">
        <v>385</v>
      </c>
      <c r="G269" s="277"/>
      <c r="H269" s="280">
        <v>32.869999999999997</v>
      </c>
      <c r="I269" s="281"/>
      <c r="J269" s="277"/>
      <c r="K269" s="277"/>
      <c r="L269" s="282"/>
      <c r="M269" s="283"/>
      <c r="N269" s="284"/>
      <c r="O269" s="284"/>
      <c r="P269" s="284"/>
      <c r="Q269" s="284"/>
      <c r="R269" s="284"/>
      <c r="S269" s="284"/>
      <c r="T269" s="285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6" t="s">
        <v>130</v>
      </c>
      <c r="AU269" s="286" t="s">
        <v>82</v>
      </c>
      <c r="AV269" s="16" t="s">
        <v>120</v>
      </c>
      <c r="AW269" s="16" t="s">
        <v>32</v>
      </c>
      <c r="AX269" s="16" t="s">
        <v>75</v>
      </c>
      <c r="AY269" s="286" t="s">
        <v>119</v>
      </c>
    </row>
    <row r="270" s="13" customFormat="1">
      <c r="A270" s="13"/>
      <c r="B270" s="232"/>
      <c r="C270" s="233"/>
      <c r="D270" s="227" t="s">
        <v>130</v>
      </c>
      <c r="E270" s="234" t="s">
        <v>1</v>
      </c>
      <c r="F270" s="235" t="s">
        <v>386</v>
      </c>
      <c r="G270" s="233"/>
      <c r="H270" s="236">
        <v>7.3099999999999996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130</v>
      </c>
      <c r="AU270" s="242" t="s">
        <v>82</v>
      </c>
      <c r="AV270" s="13" t="s">
        <v>82</v>
      </c>
      <c r="AW270" s="13" t="s">
        <v>32</v>
      </c>
      <c r="AX270" s="13" t="s">
        <v>75</v>
      </c>
      <c r="AY270" s="242" t="s">
        <v>119</v>
      </c>
    </row>
    <row r="271" s="14" customFormat="1">
      <c r="A271" s="14"/>
      <c r="B271" s="243"/>
      <c r="C271" s="244"/>
      <c r="D271" s="227" t="s">
        <v>130</v>
      </c>
      <c r="E271" s="245" t="s">
        <v>1</v>
      </c>
      <c r="F271" s="246" t="s">
        <v>138</v>
      </c>
      <c r="G271" s="244"/>
      <c r="H271" s="247">
        <v>40.18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130</v>
      </c>
      <c r="AU271" s="253" t="s">
        <v>82</v>
      </c>
      <c r="AV271" s="14" t="s">
        <v>126</v>
      </c>
      <c r="AW271" s="14" t="s">
        <v>32</v>
      </c>
      <c r="AX271" s="14" t="s">
        <v>80</v>
      </c>
      <c r="AY271" s="253" t="s">
        <v>119</v>
      </c>
    </row>
    <row r="272" s="2" customFormat="1" ht="24.15" customHeight="1">
      <c r="A272" s="39"/>
      <c r="B272" s="40"/>
      <c r="C272" s="213" t="s">
        <v>387</v>
      </c>
      <c r="D272" s="213" t="s">
        <v>122</v>
      </c>
      <c r="E272" s="214" t="s">
        <v>388</v>
      </c>
      <c r="F272" s="215" t="s">
        <v>389</v>
      </c>
      <c r="G272" s="216" t="s">
        <v>192</v>
      </c>
      <c r="H272" s="217">
        <v>10</v>
      </c>
      <c r="I272" s="218"/>
      <c r="J272" s="219">
        <f>ROUND(I272*H272,2)</f>
        <v>0</v>
      </c>
      <c r="K272" s="220"/>
      <c r="L272" s="45"/>
      <c r="M272" s="221" t="s">
        <v>1</v>
      </c>
      <c r="N272" s="222" t="s">
        <v>40</v>
      </c>
      <c r="O272" s="92"/>
      <c r="P272" s="223">
        <f>O272*H272</f>
        <v>0</v>
      </c>
      <c r="Q272" s="223">
        <v>0.00048000000000000001</v>
      </c>
      <c r="R272" s="223">
        <f>Q272*H272</f>
        <v>0.0048000000000000004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213</v>
      </c>
      <c r="AT272" s="225" t="s">
        <v>122</v>
      </c>
      <c r="AU272" s="225" t="s">
        <v>82</v>
      </c>
      <c r="AY272" s="18" t="s">
        <v>119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80</v>
      </c>
      <c r="BK272" s="226">
        <f>ROUND(I272*H272,2)</f>
        <v>0</v>
      </c>
      <c r="BL272" s="18" t="s">
        <v>213</v>
      </c>
      <c r="BM272" s="225" t="s">
        <v>390</v>
      </c>
    </row>
    <row r="273" s="2" customFormat="1">
      <c r="A273" s="39"/>
      <c r="B273" s="40"/>
      <c r="C273" s="41"/>
      <c r="D273" s="227" t="s">
        <v>128</v>
      </c>
      <c r="E273" s="41"/>
      <c r="F273" s="228" t="s">
        <v>391</v>
      </c>
      <c r="G273" s="41"/>
      <c r="H273" s="41"/>
      <c r="I273" s="229"/>
      <c r="J273" s="41"/>
      <c r="K273" s="41"/>
      <c r="L273" s="45"/>
      <c r="M273" s="230"/>
      <c r="N273" s="231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128</v>
      </c>
      <c r="AU273" s="18" t="s">
        <v>82</v>
      </c>
    </row>
    <row r="274" s="13" customFormat="1">
      <c r="A274" s="13"/>
      <c r="B274" s="232"/>
      <c r="C274" s="233"/>
      <c r="D274" s="227" t="s">
        <v>130</v>
      </c>
      <c r="E274" s="234" t="s">
        <v>1</v>
      </c>
      <c r="F274" s="235" t="s">
        <v>392</v>
      </c>
      <c r="G274" s="233"/>
      <c r="H274" s="236">
        <v>10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130</v>
      </c>
      <c r="AU274" s="242" t="s">
        <v>82</v>
      </c>
      <c r="AV274" s="13" t="s">
        <v>82</v>
      </c>
      <c r="AW274" s="13" t="s">
        <v>32</v>
      </c>
      <c r="AX274" s="13" t="s">
        <v>75</v>
      </c>
      <c r="AY274" s="242" t="s">
        <v>119</v>
      </c>
    </row>
    <row r="275" s="14" customFormat="1">
      <c r="A275" s="14"/>
      <c r="B275" s="243"/>
      <c r="C275" s="244"/>
      <c r="D275" s="227" t="s">
        <v>130</v>
      </c>
      <c r="E275" s="245" t="s">
        <v>1</v>
      </c>
      <c r="F275" s="246" t="s">
        <v>138</v>
      </c>
      <c r="G275" s="244"/>
      <c r="H275" s="247">
        <v>10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130</v>
      </c>
      <c r="AU275" s="253" t="s">
        <v>82</v>
      </c>
      <c r="AV275" s="14" t="s">
        <v>126</v>
      </c>
      <c r="AW275" s="14" t="s">
        <v>32</v>
      </c>
      <c r="AX275" s="14" t="s">
        <v>80</v>
      </c>
      <c r="AY275" s="253" t="s">
        <v>119</v>
      </c>
    </row>
    <row r="276" s="2" customFormat="1" ht="24.15" customHeight="1">
      <c r="A276" s="39"/>
      <c r="B276" s="40"/>
      <c r="C276" s="213" t="s">
        <v>393</v>
      </c>
      <c r="D276" s="213" t="s">
        <v>122</v>
      </c>
      <c r="E276" s="214" t="s">
        <v>394</v>
      </c>
      <c r="F276" s="215" t="s">
        <v>395</v>
      </c>
      <c r="G276" s="216" t="s">
        <v>125</v>
      </c>
      <c r="H276" s="217">
        <v>69.280000000000001</v>
      </c>
      <c r="I276" s="218"/>
      <c r="J276" s="219">
        <f>ROUND(I276*H276,2)</f>
        <v>0</v>
      </c>
      <c r="K276" s="220"/>
      <c r="L276" s="45"/>
      <c r="M276" s="221" t="s">
        <v>1</v>
      </c>
      <c r="N276" s="222" t="s">
        <v>40</v>
      </c>
      <c r="O276" s="92"/>
      <c r="P276" s="223">
        <f>O276*H276</f>
        <v>0</v>
      </c>
      <c r="Q276" s="223">
        <v>0.00020000000000000001</v>
      </c>
      <c r="R276" s="223">
        <f>Q276*H276</f>
        <v>0.013856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213</v>
      </c>
      <c r="AT276" s="225" t="s">
        <v>122</v>
      </c>
      <c r="AU276" s="225" t="s">
        <v>82</v>
      </c>
      <c r="AY276" s="18" t="s">
        <v>119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80</v>
      </c>
      <c r="BK276" s="226">
        <f>ROUND(I276*H276,2)</f>
        <v>0</v>
      </c>
      <c r="BL276" s="18" t="s">
        <v>213</v>
      </c>
      <c r="BM276" s="225" t="s">
        <v>396</v>
      </c>
    </row>
    <row r="277" s="2" customFormat="1">
      <c r="A277" s="39"/>
      <c r="B277" s="40"/>
      <c r="C277" s="41"/>
      <c r="D277" s="227" t="s">
        <v>128</v>
      </c>
      <c r="E277" s="41"/>
      <c r="F277" s="228" t="s">
        <v>397</v>
      </c>
      <c r="G277" s="41"/>
      <c r="H277" s="41"/>
      <c r="I277" s="229"/>
      <c r="J277" s="41"/>
      <c r="K277" s="41"/>
      <c r="L277" s="45"/>
      <c r="M277" s="230"/>
      <c r="N277" s="231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128</v>
      </c>
      <c r="AU277" s="18" t="s">
        <v>82</v>
      </c>
    </row>
    <row r="278" s="13" customFormat="1">
      <c r="A278" s="13"/>
      <c r="B278" s="232"/>
      <c r="C278" s="233"/>
      <c r="D278" s="227" t="s">
        <v>130</v>
      </c>
      <c r="E278" s="234" t="s">
        <v>1</v>
      </c>
      <c r="F278" s="235" t="s">
        <v>398</v>
      </c>
      <c r="G278" s="233"/>
      <c r="H278" s="236">
        <v>69.280000000000001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130</v>
      </c>
      <c r="AU278" s="242" t="s">
        <v>82</v>
      </c>
      <c r="AV278" s="13" t="s">
        <v>82</v>
      </c>
      <c r="AW278" s="13" t="s">
        <v>32</v>
      </c>
      <c r="AX278" s="13" t="s">
        <v>75</v>
      </c>
      <c r="AY278" s="242" t="s">
        <v>119</v>
      </c>
    </row>
    <row r="279" s="14" customFormat="1">
      <c r="A279" s="14"/>
      <c r="B279" s="243"/>
      <c r="C279" s="244"/>
      <c r="D279" s="227" t="s">
        <v>130</v>
      </c>
      <c r="E279" s="245" t="s">
        <v>1</v>
      </c>
      <c r="F279" s="246" t="s">
        <v>138</v>
      </c>
      <c r="G279" s="244"/>
      <c r="H279" s="247">
        <v>69.280000000000001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130</v>
      </c>
      <c r="AU279" s="253" t="s">
        <v>82</v>
      </c>
      <c r="AV279" s="14" t="s">
        <v>126</v>
      </c>
      <c r="AW279" s="14" t="s">
        <v>32</v>
      </c>
      <c r="AX279" s="14" t="s">
        <v>80</v>
      </c>
      <c r="AY279" s="253" t="s">
        <v>119</v>
      </c>
    </row>
    <row r="280" s="2" customFormat="1" ht="24.15" customHeight="1">
      <c r="A280" s="39"/>
      <c r="B280" s="40"/>
      <c r="C280" s="213" t="s">
        <v>399</v>
      </c>
      <c r="D280" s="213" t="s">
        <v>122</v>
      </c>
      <c r="E280" s="214" t="s">
        <v>400</v>
      </c>
      <c r="F280" s="215" t="s">
        <v>401</v>
      </c>
      <c r="G280" s="216" t="s">
        <v>125</v>
      </c>
      <c r="H280" s="217">
        <v>69.280000000000001</v>
      </c>
      <c r="I280" s="218"/>
      <c r="J280" s="219">
        <f>ROUND(I280*H280,2)</f>
        <v>0</v>
      </c>
      <c r="K280" s="220"/>
      <c r="L280" s="45"/>
      <c r="M280" s="221" t="s">
        <v>1</v>
      </c>
      <c r="N280" s="222" t="s">
        <v>40</v>
      </c>
      <c r="O280" s="92"/>
      <c r="P280" s="223">
        <f>O280*H280</f>
        <v>0</v>
      </c>
      <c r="Q280" s="223">
        <v>0.00013999999999999999</v>
      </c>
      <c r="R280" s="223">
        <f>Q280*H280</f>
        <v>0.0096991999999999998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213</v>
      </c>
      <c r="AT280" s="225" t="s">
        <v>122</v>
      </c>
      <c r="AU280" s="225" t="s">
        <v>82</v>
      </c>
      <c r="AY280" s="18" t="s">
        <v>119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80</v>
      </c>
      <c r="BK280" s="226">
        <f>ROUND(I280*H280,2)</f>
        <v>0</v>
      </c>
      <c r="BL280" s="18" t="s">
        <v>213</v>
      </c>
      <c r="BM280" s="225" t="s">
        <v>402</v>
      </c>
    </row>
    <row r="281" s="2" customFormat="1">
      <c r="A281" s="39"/>
      <c r="B281" s="40"/>
      <c r="C281" s="41"/>
      <c r="D281" s="227" t="s">
        <v>128</v>
      </c>
      <c r="E281" s="41"/>
      <c r="F281" s="228" t="s">
        <v>403</v>
      </c>
      <c r="G281" s="41"/>
      <c r="H281" s="41"/>
      <c r="I281" s="229"/>
      <c r="J281" s="41"/>
      <c r="K281" s="41"/>
      <c r="L281" s="45"/>
      <c r="M281" s="230"/>
      <c r="N281" s="231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128</v>
      </c>
      <c r="AU281" s="18" t="s">
        <v>82</v>
      </c>
    </row>
    <row r="282" s="12" customFormat="1" ht="25.92" customHeight="1">
      <c r="A282" s="12"/>
      <c r="B282" s="197"/>
      <c r="C282" s="198"/>
      <c r="D282" s="199" t="s">
        <v>74</v>
      </c>
      <c r="E282" s="200" t="s">
        <v>404</v>
      </c>
      <c r="F282" s="200" t="s">
        <v>405</v>
      </c>
      <c r="G282" s="198"/>
      <c r="H282" s="198"/>
      <c r="I282" s="201"/>
      <c r="J282" s="202">
        <f>BK282</f>
        <v>0</v>
      </c>
      <c r="K282" s="198"/>
      <c r="L282" s="203"/>
      <c r="M282" s="204"/>
      <c r="N282" s="205"/>
      <c r="O282" s="205"/>
      <c r="P282" s="206">
        <f>P283</f>
        <v>0</v>
      </c>
      <c r="Q282" s="205"/>
      <c r="R282" s="206">
        <f>R283</f>
        <v>0</v>
      </c>
      <c r="S282" s="205"/>
      <c r="T282" s="207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151</v>
      </c>
      <c r="AT282" s="209" t="s">
        <v>74</v>
      </c>
      <c r="AU282" s="209" t="s">
        <v>75</v>
      </c>
      <c r="AY282" s="208" t="s">
        <v>119</v>
      </c>
      <c r="BK282" s="210">
        <f>BK283</f>
        <v>0</v>
      </c>
    </row>
    <row r="283" s="12" customFormat="1" ht="22.8" customHeight="1">
      <c r="A283" s="12"/>
      <c r="B283" s="197"/>
      <c r="C283" s="198"/>
      <c r="D283" s="199" t="s">
        <v>74</v>
      </c>
      <c r="E283" s="211" t="s">
        <v>406</v>
      </c>
      <c r="F283" s="211" t="s">
        <v>407</v>
      </c>
      <c r="G283" s="198"/>
      <c r="H283" s="198"/>
      <c r="I283" s="201"/>
      <c r="J283" s="212">
        <f>BK283</f>
        <v>0</v>
      </c>
      <c r="K283" s="198"/>
      <c r="L283" s="203"/>
      <c r="M283" s="204"/>
      <c r="N283" s="205"/>
      <c r="O283" s="205"/>
      <c r="P283" s="206">
        <f>SUM(P284:P285)</f>
        <v>0</v>
      </c>
      <c r="Q283" s="205"/>
      <c r="R283" s="206">
        <f>SUM(R284:R285)</f>
        <v>0</v>
      </c>
      <c r="S283" s="205"/>
      <c r="T283" s="207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8" t="s">
        <v>151</v>
      </c>
      <c r="AT283" s="209" t="s">
        <v>74</v>
      </c>
      <c r="AU283" s="209" t="s">
        <v>80</v>
      </c>
      <c r="AY283" s="208" t="s">
        <v>119</v>
      </c>
      <c r="BK283" s="210">
        <f>SUM(BK284:BK285)</f>
        <v>0</v>
      </c>
    </row>
    <row r="284" s="2" customFormat="1" ht="16.5" customHeight="1">
      <c r="A284" s="39"/>
      <c r="B284" s="40"/>
      <c r="C284" s="213" t="s">
        <v>408</v>
      </c>
      <c r="D284" s="213" t="s">
        <v>122</v>
      </c>
      <c r="E284" s="214" t="s">
        <v>409</v>
      </c>
      <c r="F284" s="215" t="s">
        <v>407</v>
      </c>
      <c r="G284" s="216" t="s">
        <v>410</v>
      </c>
      <c r="H284" s="217">
        <v>1</v>
      </c>
      <c r="I284" s="218"/>
      <c r="J284" s="219">
        <f>ROUND(I284*H284,2)</f>
        <v>0</v>
      </c>
      <c r="K284" s="220"/>
      <c r="L284" s="45"/>
      <c r="M284" s="221" t="s">
        <v>1</v>
      </c>
      <c r="N284" s="222" t="s">
        <v>40</v>
      </c>
      <c r="O284" s="92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411</v>
      </c>
      <c r="AT284" s="225" t="s">
        <v>122</v>
      </c>
      <c r="AU284" s="225" t="s">
        <v>82</v>
      </c>
      <c r="AY284" s="18" t="s">
        <v>119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411</v>
      </c>
      <c r="BM284" s="225" t="s">
        <v>412</v>
      </c>
    </row>
    <row r="285" s="2" customFormat="1">
      <c r="A285" s="39"/>
      <c r="B285" s="40"/>
      <c r="C285" s="41"/>
      <c r="D285" s="227" t="s">
        <v>128</v>
      </c>
      <c r="E285" s="41"/>
      <c r="F285" s="228" t="s">
        <v>407</v>
      </c>
      <c r="G285" s="41"/>
      <c r="H285" s="41"/>
      <c r="I285" s="229"/>
      <c r="J285" s="41"/>
      <c r="K285" s="41"/>
      <c r="L285" s="45"/>
      <c r="M285" s="287"/>
      <c r="N285" s="288"/>
      <c r="O285" s="289"/>
      <c r="P285" s="289"/>
      <c r="Q285" s="289"/>
      <c r="R285" s="289"/>
      <c r="S285" s="289"/>
      <c r="T285" s="290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128</v>
      </c>
      <c r="AU285" s="18" t="s">
        <v>82</v>
      </c>
    </row>
    <row r="286" s="2" customFormat="1" ht="6.96" customHeight="1">
      <c r="A286" s="39"/>
      <c r="B286" s="67"/>
      <c r="C286" s="68"/>
      <c r="D286" s="68"/>
      <c r="E286" s="68"/>
      <c r="F286" s="68"/>
      <c r="G286" s="68"/>
      <c r="H286" s="68"/>
      <c r="I286" s="68"/>
      <c r="J286" s="68"/>
      <c r="K286" s="68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gdCaw89ElcTYfIYhBGBTpodJmQtnMre04N5rY4qxc9iaL4rfDBMZWYiclH3wZmh+6ltjPbItgfcb6Hj9n6iQ9A==" hashValue="B9shSsZpO/0tYgnO1XIC+ryde9uGjW3A2+LKQTZRYlCYkPY9mOYElDdQRGvca93FwfK5VYeocNxlDSwx8q3KOQ==" algorithmName="SHA-512" password="CC35"/>
  <autoFilter ref="C126:K285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Veronika Štěchová</dc:creator>
  <cp:lastModifiedBy>Veronika Štěchová</cp:lastModifiedBy>
  <dcterms:created xsi:type="dcterms:W3CDTF">2023-07-18T19:11:17Z</dcterms:created>
  <dcterms:modified xsi:type="dcterms:W3CDTF">2023-07-18T19:11:21Z</dcterms:modified>
</cp:coreProperties>
</file>